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135" tabRatio="624" activeTab="1"/>
  </bookViews>
  <sheets>
    <sheet name="2018 (배출량)" sheetId="15" r:id="rId1"/>
    <sheet name="2018" sheetId="1" r:id="rId2"/>
  </sheets>
  <calcPr calcId="152511"/>
</workbook>
</file>

<file path=xl/calcChain.xml><?xml version="1.0" encoding="utf-8"?>
<calcChain xmlns="http://schemas.openxmlformats.org/spreadsheetml/2006/main">
  <c r="AC55" i="1" l="1"/>
  <c r="R55" i="1"/>
  <c r="S55" i="1" s="1"/>
  <c r="T55" i="1" s="1"/>
  <c r="Q55" i="1"/>
  <c r="P55" i="1"/>
  <c r="O55" i="1"/>
  <c r="N55" i="1"/>
  <c r="K55" i="1"/>
  <c r="Z55" i="1" s="1"/>
  <c r="J55" i="1"/>
  <c r="I55" i="1"/>
  <c r="H55" i="1"/>
  <c r="G55" i="1" s="1"/>
  <c r="AC54" i="1"/>
  <c r="R54" i="1"/>
  <c r="AG54" i="1" s="1"/>
  <c r="Q54" i="1"/>
  <c r="P54" i="1"/>
  <c r="O54" i="1"/>
  <c r="N54" i="1"/>
  <c r="K54" i="1"/>
  <c r="Z54" i="1" s="1"/>
  <c r="J54" i="1"/>
  <c r="I54" i="1"/>
  <c r="H54" i="1"/>
  <c r="G54" i="1" s="1"/>
  <c r="AC53" i="1"/>
  <c r="R53" i="1"/>
  <c r="AG53" i="1" s="1"/>
  <c r="Q53" i="1"/>
  <c r="P53" i="1"/>
  <c r="O53" i="1"/>
  <c r="N53" i="1"/>
  <c r="K53" i="1"/>
  <c r="Z53" i="1" s="1"/>
  <c r="J53" i="1"/>
  <c r="I53" i="1"/>
  <c r="H53" i="1"/>
  <c r="G53" i="1" s="1"/>
  <c r="V53" i="1" s="1"/>
  <c r="AC52" i="1"/>
  <c r="R52" i="1"/>
  <c r="AG52" i="1" s="1"/>
  <c r="Q52" i="1"/>
  <c r="P52" i="1"/>
  <c r="O52" i="1"/>
  <c r="N52" i="1"/>
  <c r="K52" i="1"/>
  <c r="Z52" i="1" s="1"/>
  <c r="J52" i="1"/>
  <c r="I52" i="1"/>
  <c r="H52" i="1"/>
  <c r="G52" i="1" s="1"/>
  <c r="V52" i="1" s="1"/>
  <c r="AC51" i="1"/>
  <c r="R51" i="1"/>
  <c r="AG51" i="1" s="1"/>
  <c r="Q51" i="1"/>
  <c r="P51" i="1"/>
  <c r="O51" i="1"/>
  <c r="N51" i="1"/>
  <c r="K51" i="1"/>
  <c r="Z51" i="1" s="1"/>
  <c r="J51" i="1"/>
  <c r="I51" i="1"/>
  <c r="H51" i="1"/>
  <c r="G51" i="1" s="1"/>
  <c r="AC50" i="1"/>
  <c r="R50" i="1"/>
  <c r="AG50" i="1" s="1"/>
  <c r="Q50" i="1"/>
  <c r="P50" i="1"/>
  <c r="O50" i="1"/>
  <c r="N50" i="1"/>
  <c r="K50" i="1"/>
  <c r="Z50" i="1" s="1"/>
  <c r="J50" i="1"/>
  <c r="I50" i="1"/>
  <c r="H50" i="1"/>
  <c r="G50" i="1" s="1"/>
  <c r="AC49" i="1"/>
  <c r="R49" i="1"/>
  <c r="AG49" i="1" s="1"/>
  <c r="Q49" i="1"/>
  <c r="P49" i="1"/>
  <c r="O49" i="1"/>
  <c r="N49" i="1"/>
  <c r="K49" i="1"/>
  <c r="Z49" i="1" s="1"/>
  <c r="J49" i="1"/>
  <c r="I49" i="1"/>
  <c r="H49" i="1"/>
  <c r="G49" i="1" s="1"/>
  <c r="AC48" i="1"/>
  <c r="R48" i="1"/>
  <c r="AG48" i="1" s="1"/>
  <c r="Q48" i="1"/>
  <c r="P48" i="1"/>
  <c r="O48" i="1"/>
  <c r="N48" i="1"/>
  <c r="K48" i="1"/>
  <c r="Z48" i="1" s="1"/>
  <c r="J48" i="1"/>
  <c r="I48" i="1"/>
  <c r="H48" i="1"/>
  <c r="G48" i="1" s="1"/>
  <c r="V48" i="1" s="1"/>
  <c r="AC47" i="1"/>
  <c r="R47" i="1"/>
  <c r="AG47" i="1" s="1"/>
  <c r="Q47" i="1"/>
  <c r="P47" i="1"/>
  <c r="O47" i="1"/>
  <c r="N47" i="1"/>
  <c r="K47" i="1"/>
  <c r="Z47" i="1" s="1"/>
  <c r="J47" i="1"/>
  <c r="I47" i="1"/>
  <c r="H47" i="1"/>
  <c r="G47" i="1" s="1"/>
  <c r="AC46" i="1"/>
  <c r="R46" i="1"/>
  <c r="AG46" i="1" s="1"/>
  <c r="Q46" i="1"/>
  <c r="P46" i="1"/>
  <c r="O46" i="1"/>
  <c r="N46" i="1"/>
  <c r="K46" i="1"/>
  <c r="Z46" i="1" s="1"/>
  <c r="J46" i="1"/>
  <c r="I46" i="1"/>
  <c r="H46" i="1"/>
  <c r="G46" i="1" s="1"/>
  <c r="AC45" i="1"/>
  <c r="R45" i="1"/>
  <c r="AG45" i="1" s="1"/>
  <c r="Q45" i="1"/>
  <c r="P45" i="1"/>
  <c r="O45" i="1"/>
  <c r="N45" i="1"/>
  <c r="K45" i="1"/>
  <c r="Z45" i="1" s="1"/>
  <c r="J45" i="1"/>
  <c r="I45" i="1"/>
  <c r="H45" i="1"/>
  <c r="G45" i="1" s="1"/>
  <c r="AC44" i="1"/>
  <c r="AC56" i="1" s="1"/>
  <c r="R44" i="1"/>
  <c r="AG44" i="1" s="1"/>
  <c r="AG56" i="1" s="1"/>
  <c r="Q44" i="1"/>
  <c r="P44" i="1"/>
  <c r="O44" i="1"/>
  <c r="N44" i="1"/>
  <c r="K44" i="1"/>
  <c r="Z44" i="1" s="1"/>
  <c r="Z56" i="1" s="1"/>
  <c r="J44" i="1"/>
  <c r="I44" i="1"/>
  <c r="H44" i="1"/>
  <c r="G44" i="1" s="1"/>
  <c r="V44" i="1" s="1"/>
  <c r="V56" i="1" s="1"/>
  <c r="D37" i="1"/>
  <c r="C37" i="1"/>
  <c r="D36" i="1"/>
  <c r="C36" i="1"/>
  <c r="D35" i="1"/>
  <c r="C35" i="1"/>
  <c r="D34" i="1"/>
  <c r="C34" i="1"/>
  <c r="D33" i="1"/>
  <c r="D32" i="1" s="1"/>
  <c r="C33" i="1"/>
  <c r="C32" i="1"/>
  <c r="E26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 s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 s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 s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 s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 s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 s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 s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 s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 s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 s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 s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 s="1"/>
  <c r="R55" i="15"/>
  <c r="AG55" i="15" s="1"/>
  <c r="K55" i="15"/>
  <c r="H55" i="15"/>
  <c r="G55" i="15" s="1"/>
  <c r="V55" i="15" s="1"/>
  <c r="R54" i="15"/>
  <c r="AG54" i="15" s="1"/>
  <c r="K54" i="15"/>
  <c r="Z54" i="15" s="1"/>
  <c r="H54" i="15"/>
  <c r="G54" i="15" s="1"/>
  <c r="V54" i="15" s="1"/>
  <c r="R53" i="15"/>
  <c r="AG53" i="15" s="1"/>
  <c r="K53" i="15"/>
  <c r="H53" i="15"/>
  <c r="G53" i="15" s="1"/>
  <c r="V53" i="15" s="1"/>
  <c r="R52" i="15"/>
  <c r="AG52" i="15" s="1"/>
  <c r="K52" i="15"/>
  <c r="Z52" i="15" s="1"/>
  <c r="H52" i="15"/>
  <c r="G52" i="15" s="1"/>
  <c r="V52" i="15" s="1"/>
  <c r="R51" i="15"/>
  <c r="AG51" i="15" s="1"/>
  <c r="K51" i="15"/>
  <c r="H51" i="15"/>
  <c r="G51" i="15" s="1"/>
  <c r="V51" i="15" s="1"/>
  <c r="R50" i="15"/>
  <c r="AG50" i="15" s="1"/>
  <c r="K50" i="15"/>
  <c r="Z50" i="15" s="1"/>
  <c r="H50" i="15"/>
  <c r="G50" i="15" s="1"/>
  <c r="V50" i="15" s="1"/>
  <c r="R49" i="15"/>
  <c r="AG49" i="15" s="1"/>
  <c r="K49" i="15"/>
  <c r="H49" i="15"/>
  <c r="G49" i="15" s="1"/>
  <c r="V49" i="15" s="1"/>
  <c r="R48" i="15"/>
  <c r="AG48" i="15" s="1"/>
  <c r="K48" i="15"/>
  <c r="Z48" i="15" s="1"/>
  <c r="H48" i="15"/>
  <c r="G48" i="15" s="1"/>
  <c r="V48" i="15" s="1"/>
  <c r="R47" i="15"/>
  <c r="AG47" i="15" s="1"/>
  <c r="K47" i="15"/>
  <c r="H47" i="15"/>
  <c r="G47" i="15" s="1"/>
  <c r="V47" i="15" s="1"/>
  <c r="R46" i="15"/>
  <c r="AG46" i="15" s="1"/>
  <c r="K46" i="15"/>
  <c r="Z46" i="15" s="1"/>
  <c r="H46" i="15"/>
  <c r="G46" i="15" s="1"/>
  <c r="V46" i="15" s="1"/>
  <c r="R45" i="15"/>
  <c r="AG45" i="15" s="1"/>
  <c r="K45" i="15"/>
  <c r="H45" i="15"/>
  <c r="G45" i="15" s="1"/>
  <c r="V45" i="15" s="1"/>
  <c r="R44" i="15"/>
  <c r="AG44" i="15" s="1"/>
  <c r="AG56" i="15" s="1"/>
  <c r="K44" i="15"/>
  <c r="Z44" i="15" s="1"/>
  <c r="Z56" i="15" s="1"/>
  <c r="H44" i="15"/>
  <c r="G44" i="15" s="1"/>
  <c r="V44" i="15" s="1"/>
  <c r="V56" i="15" s="1"/>
  <c r="D37" i="15"/>
  <c r="C37" i="15"/>
  <c r="D36" i="15"/>
  <c r="C36" i="15"/>
  <c r="D35" i="15"/>
  <c r="C35" i="15"/>
  <c r="D34" i="15"/>
  <c r="C34" i="15"/>
  <c r="D33" i="15"/>
  <c r="D32" i="15" s="1"/>
  <c r="C33" i="15"/>
  <c r="C32" i="15"/>
  <c r="E26" i="15"/>
  <c r="AO18" i="15"/>
  <c r="S18" i="15"/>
  <c r="AN18" i="15" s="1"/>
  <c r="R18" i="15"/>
  <c r="AM18" i="15" s="1"/>
  <c r="Q18" i="15"/>
  <c r="AL18" i="15" s="1"/>
  <c r="P18" i="15"/>
  <c r="Q55" i="15" s="1"/>
  <c r="O18" i="15"/>
  <c r="N18" i="15"/>
  <c r="O55" i="15" s="1"/>
  <c r="N55" i="15" s="1"/>
  <c r="M18" i="15"/>
  <c r="AH18" i="15" s="1"/>
  <c r="L18" i="15"/>
  <c r="AG18" i="15" s="1"/>
  <c r="K18" i="15"/>
  <c r="AF18" i="15" s="1"/>
  <c r="J18" i="15"/>
  <c r="AE18" i="15" s="1"/>
  <c r="I18" i="15"/>
  <c r="J55" i="15" s="1"/>
  <c r="H18" i="15"/>
  <c r="I55" i="15" s="1"/>
  <c r="AO17" i="15"/>
  <c r="S17" i="15"/>
  <c r="AN17" i="15" s="1"/>
  <c r="R17" i="15"/>
  <c r="AM17" i="15" s="1"/>
  <c r="Q17" i="15"/>
  <c r="AL17" i="15" s="1"/>
  <c r="P17" i="15"/>
  <c r="Q54" i="15" s="1"/>
  <c r="O17" i="15"/>
  <c r="P54" i="15" s="1"/>
  <c r="N17" i="15"/>
  <c r="M17" i="15"/>
  <c r="AH17" i="15" s="1"/>
  <c r="L17" i="15"/>
  <c r="AG17" i="15" s="1"/>
  <c r="K17" i="15"/>
  <c r="AF17" i="15" s="1"/>
  <c r="J17" i="15"/>
  <c r="AE17" i="15" s="1"/>
  <c r="I17" i="15"/>
  <c r="J54" i="15" s="1"/>
  <c r="H17" i="15"/>
  <c r="I54" i="15" s="1"/>
  <c r="AO16" i="15"/>
  <c r="S16" i="15"/>
  <c r="AN16" i="15" s="1"/>
  <c r="R16" i="15"/>
  <c r="AM16" i="15" s="1"/>
  <c r="Q16" i="15"/>
  <c r="AL16" i="15" s="1"/>
  <c r="P16" i="15"/>
  <c r="Q53" i="15" s="1"/>
  <c r="O16" i="15"/>
  <c r="P53" i="15" s="1"/>
  <c r="N16" i="15"/>
  <c r="O53" i="15" s="1"/>
  <c r="N53" i="15" s="1"/>
  <c r="M16" i="15"/>
  <c r="AH16" i="15" s="1"/>
  <c r="L16" i="15"/>
  <c r="AG16" i="15" s="1"/>
  <c r="K16" i="15"/>
  <c r="AF16" i="15" s="1"/>
  <c r="J16" i="15"/>
  <c r="AE16" i="15" s="1"/>
  <c r="I16" i="15"/>
  <c r="H16" i="15"/>
  <c r="I53" i="15" s="1"/>
  <c r="AO15" i="15"/>
  <c r="S15" i="15"/>
  <c r="AN15" i="15" s="1"/>
  <c r="R15" i="15"/>
  <c r="AM15" i="15" s="1"/>
  <c r="Q15" i="15"/>
  <c r="AL15" i="15" s="1"/>
  <c r="P15" i="15"/>
  <c r="O15" i="15"/>
  <c r="AJ15" i="15" s="1"/>
  <c r="N15" i="15"/>
  <c r="O52" i="15" s="1"/>
  <c r="N52" i="15" s="1"/>
  <c r="AC52" i="15" s="1"/>
  <c r="M15" i="15"/>
  <c r="AH15" i="15" s="1"/>
  <c r="L15" i="15"/>
  <c r="AG15" i="15" s="1"/>
  <c r="K15" i="15"/>
  <c r="AF15" i="15" s="1"/>
  <c r="J15" i="15"/>
  <c r="AE15" i="15" s="1"/>
  <c r="I15" i="15"/>
  <c r="AD15" i="15" s="1"/>
  <c r="H15" i="15"/>
  <c r="AO14" i="15"/>
  <c r="S14" i="15"/>
  <c r="AN14" i="15" s="1"/>
  <c r="R14" i="15"/>
  <c r="AM14" i="15" s="1"/>
  <c r="Q14" i="15"/>
  <c r="AL14" i="15" s="1"/>
  <c r="P14" i="15"/>
  <c r="AK14" i="15" s="1"/>
  <c r="O14" i="15"/>
  <c r="N14" i="15"/>
  <c r="O51" i="15" s="1"/>
  <c r="N51" i="15" s="1"/>
  <c r="M14" i="15"/>
  <c r="AH14" i="15" s="1"/>
  <c r="L14" i="15"/>
  <c r="AG14" i="15" s="1"/>
  <c r="K14" i="15"/>
  <c r="AF14" i="15" s="1"/>
  <c r="J14" i="15"/>
  <c r="AE14" i="15" s="1"/>
  <c r="I14" i="15"/>
  <c r="J51" i="15" s="1"/>
  <c r="H14" i="15"/>
  <c r="I51" i="15" s="1"/>
  <c r="AO13" i="15"/>
  <c r="S13" i="15"/>
  <c r="AN13" i="15" s="1"/>
  <c r="R13" i="15"/>
  <c r="AM13" i="15" s="1"/>
  <c r="Q13" i="15"/>
  <c r="AL13" i="15" s="1"/>
  <c r="P13" i="15"/>
  <c r="Q50" i="15" s="1"/>
  <c r="O13" i="15"/>
  <c r="P50" i="15" s="1"/>
  <c r="N13" i="15"/>
  <c r="M13" i="15"/>
  <c r="AH13" i="15" s="1"/>
  <c r="L13" i="15"/>
  <c r="AG13" i="15" s="1"/>
  <c r="K13" i="15"/>
  <c r="AF13" i="15" s="1"/>
  <c r="J13" i="15"/>
  <c r="AE13" i="15" s="1"/>
  <c r="I13" i="15"/>
  <c r="J50" i="15" s="1"/>
  <c r="H13" i="15"/>
  <c r="AC13" i="15" s="1"/>
  <c r="G13" i="15"/>
  <c r="AB13" i="15" s="1"/>
  <c r="AA13" i="15" s="1"/>
  <c r="AO12" i="15"/>
  <c r="S12" i="15"/>
  <c r="AN12" i="15" s="1"/>
  <c r="R12" i="15"/>
  <c r="AM12" i="15" s="1"/>
  <c r="Q12" i="15"/>
  <c r="AL12" i="15" s="1"/>
  <c r="P12" i="15"/>
  <c r="Q49" i="15" s="1"/>
  <c r="O12" i="15"/>
  <c r="P49" i="15" s="1"/>
  <c r="N12" i="15"/>
  <c r="O49" i="15" s="1"/>
  <c r="N49" i="15" s="1"/>
  <c r="M12" i="15"/>
  <c r="AH12" i="15" s="1"/>
  <c r="L12" i="15"/>
  <c r="AG12" i="15" s="1"/>
  <c r="K12" i="15"/>
  <c r="AF12" i="15" s="1"/>
  <c r="J12" i="15"/>
  <c r="AE12" i="15" s="1"/>
  <c r="I12" i="15"/>
  <c r="H12" i="15"/>
  <c r="G12" i="15" s="1"/>
  <c r="AB12" i="15" s="1"/>
  <c r="AA12" i="15" s="1"/>
  <c r="AO11" i="15"/>
  <c r="S11" i="15"/>
  <c r="AN11" i="15" s="1"/>
  <c r="R11" i="15"/>
  <c r="AM11" i="15" s="1"/>
  <c r="Q11" i="15"/>
  <c r="AL11" i="15" s="1"/>
  <c r="P11" i="15"/>
  <c r="O11" i="15"/>
  <c r="P48" i="15" s="1"/>
  <c r="N11" i="15"/>
  <c r="O48" i="15" s="1"/>
  <c r="N48" i="15" s="1"/>
  <c r="AC48" i="15" s="1"/>
  <c r="M11" i="15"/>
  <c r="AH11" i="15" s="1"/>
  <c r="L11" i="15"/>
  <c r="AG11" i="15" s="1"/>
  <c r="K11" i="15"/>
  <c r="AF11" i="15" s="1"/>
  <c r="J11" i="15"/>
  <c r="AE11" i="15" s="1"/>
  <c r="I11" i="15"/>
  <c r="J48" i="15" s="1"/>
  <c r="H11" i="15"/>
  <c r="AO10" i="15"/>
  <c r="S10" i="15"/>
  <c r="AN10" i="15" s="1"/>
  <c r="R10" i="15"/>
  <c r="AM10" i="15" s="1"/>
  <c r="Q10" i="15"/>
  <c r="AL10" i="15" s="1"/>
  <c r="P10" i="15"/>
  <c r="O10" i="15"/>
  <c r="N10" i="15"/>
  <c r="O47" i="15" s="1"/>
  <c r="N47" i="15" s="1"/>
  <c r="M10" i="15"/>
  <c r="AH10" i="15" s="1"/>
  <c r="L10" i="15"/>
  <c r="AG10" i="15" s="1"/>
  <c r="K10" i="15"/>
  <c r="AF10" i="15" s="1"/>
  <c r="J10" i="15"/>
  <c r="AE10" i="15" s="1"/>
  <c r="I10" i="15"/>
  <c r="J47" i="15" s="1"/>
  <c r="H10" i="15"/>
  <c r="G10" i="15" s="1"/>
  <c r="AB10" i="15" s="1"/>
  <c r="AA10" i="15" s="1"/>
  <c r="AO9" i="15"/>
  <c r="S9" i="15"/>
  <c r="AN9" i="15" s="1"/>
  <c r="R9" i="15"/>
  <c r="AM9" i="15" s="1"/>
  <c r="Q9" i="15"/>
  <c r="AL9" i="15" s="1"/>
  <c r="P9" i="15"/>
  <c r="Q46" i="15" s="1"/>
  <c r="O9" i="15"/>
  <c r="AJ9" i="15" s="1"/>
  <c r="N9" i="15"/>
  <c r="O46" i="15" s="1"/>
  <c r="N46" i="15" s="1"/>
  <c r="M9" i="15"/>
  <c r="AH9" i="15" s="1"/>
  <c r="L9" i="15"/>
  <c r="AG9" i="15" s="1"/>
  <c r="K9" i="15"/>
  <c r="AF9" i="15" s="1"/>
  <c r="J9" i="15"/>
  <c r="AE9" i="15" s="1"/>
  <c r="I9" i="15"/>
  <c r="J46" i="15" s="1"/>
  <c r="H9" i="15"/>
  <c r="I46" i="15" s="1"/>
  <c r="AO8" i="15"/>
  <c r="S8" i="15"/>
  <c r="AN8" i="15" s="1"/>
  <c r="R8" i="15"/>
  <c r="AM8" i="15" s="1"/>
  <c r="Q8" i="15"/>
  <c r="AL8" i="15" s="1"/>
  <c r="P8" i="15"/>
  <c r="Q45" i="15" s="1"/>
  <c r="O8" i="15"/>
  <c r="AJ8" i="15" s="1"/>
  <c r="N8" i="15"/>
  <c r="M8" i="15"/>
  <c r="AH8" i="15" s="1"/>
  <c r="L8" i="15"/>
  <c r="AG8" i="15" s="1"/>
  <c r="K8" i="15"/>
  <c r="AF8" i="15" s="1"/>
  <c r="J8" i="15"/>
  <c r="AE8" i="15" s="1"/>
  <c r="I8" i="15"/>
  <c r="AD8" i="15" s="1"/>
  <c r="H8" i="15"/>
  <c r="I45" i="15" s="1"/>
  <c r="AO7" i="15"/>
  <c r="S7" i="15"/>
  <c r="AN7" i="15" s="1"/>
  <c r="R7" i="15"/>
  <c r="AM7" i="15" s="1"/>
  <c r="Q7" i="15"/>
  <c r="AL7" i="15" s="1"/>
  <c r="P7" i="15"/>
  <c r="Q44" i="15" s="1"/>
  <c r="O7" i="15"/>
  <c r="P44" i="15" s="1"/>
  <c r="N7" i="15"/>
  <c r="O44" i="15" s="1"/>
  <c r="N44" i="15" s="1"/>
  <c r="AC44" i="15" s="1"/>
  <c r="AC56" i="15" s="1"/>
  <c r="M7" i="15"/>
  <c r="AH7" i="15" s="1"/>
  <c r="L7" i="15"/>
  <c r="AG7" i="15" s="1"/>
  <c r="K7" i="15"/>
  <c r="AF7" i="15" s="1"/>
  <c r="J7" i="15"/>
  <c r="AE7" i="15" s="1"/>
  <c r="I7" i="15"/>
  <c r="H7" i="15"/>
  <c r="S6" i="15"/>
  <c r="S19" i="15" s="1"/>
  <c r="R6" i="15"/>
  <c r="R19" i="15" s="1"/>
  <c r="Q6" i="15"/>
  <c r="Q19" i="15" s="1"/>
  <c r="P6" i="15"/>
  <c r="P19" i="15" s="1"/>
  <c r="O6" i="15"/>
  <c r="O19" i="15" s="1"/>
  <c r="N6" i="15"/>
  <c r="N19" i="15" s="1"/>
  <c r="M6" i="15"/>
  <c r="M19" i="15" s="1"/>
  <c r="L6" i="15"/>
  <c r="L19" i="15" s="1"/>
  <c r="K6" i="15"/>
  <c r="K19" i="15" s="1"/>
  <c r="J6" i="15"/>
  <c r="J19" i="15" s="1"/>
  <c r="I6" i="15"/>
  <c r="I19" i="15" s="1"/>
  <c r="H6" i="15"/>
  <c r="G18" i="15" l="1"/>
  <c r="AB18" i="15" s="1"/>
  <c r="AA18" i="15" s="1"/>
  <c r="AD10" i="15"/>
  <c r="G9" i="15"/>
  <c r="AB9" i="15" s="1"/>
  <c r="AA9" i="15" s="1"/>
  <c r="S45" i="1"/>
  <c r="T45" i="1" s="1"/>
  <c r="S48" i="1"/>
  <c r="T48" i="1" s="1"/>
  <c r="S51" i="1"/>
  <c r="T51" i="1" s="1"/>
  <c r="AD18" i="15"/>
  <c r="AG57" i="1"/>
  <c r="G17" i="15"/>
  <c r="AB17" i="15" s="1"/>
  <c r="AA17" i="15" s="1"/>
  <c r="AI10" i="15"/>
  <c r="G14" i="15"/>
  <c r="AB14" i="15" s="1"/>
  <c r="AA14" i="15" s="1"/>
  <c r="AI18" i="15"/>
  <c r="I49" i="15"/>
  <c r="I50" i="15"/>
  <c r="J52" i="15"/>
  <c r="P52" i="15"/>
  <c r="AI7" i="15"/>
  <c r="AD13" i="15"/>
  <c r="AC8" i="15"/>
  <c r="AK8" i="15"/>
  <c r="AC9" i="15"/>
  <c r="AD9" i="15"/>
  <c r="AI14" i="15"/>
  <c r="AJ11" i="15"/>
  <c r="AC12" i="15"/>
  <c r="AK12" i="15"/>
  <c r="AK13" i="15"/>
  <c r="AD14" i="15"/>
  <c r="P45" i="15"/>
  <c r="Q51" i="15"/>
  <c r="AK9" i="15"/>
  <c r="AC16" i="15"/>
  <c r="AK16" i="15"/>
  <c r="AC17" i="15"/>
  <c r="AK17" i="15"/>
  <c r="AI15" i="15"/>
  <c r="AJ16" i="15"/>
  <c r="AJ7" i="15"/>
  <c r="AI11" i="15"/>
  <c r="AJ12" i="15"/>
  <c r="AD17" i="15"/>
  <c r="S53" i="1"/>
  <c r="T53" i="1" s="1"/>
  <c r="AG55" i="1"/>
  <c r="S47" i="15"/>
  <c r="T47" i="15" s="1"/>
  <c r="AC47" i="15"/>
  <c r="H19" i="15"/>
  <c r="G6" i="15"/>
  <c r="I44" i="15"/>
  <c r="G7" i="15"/>
  <c r="AB7" i="15" s="1"/>
  <c r="AA7" i="15" s="1"/>
  <c r="AC49" i="15"/>
  <c r="S49" i="15"/>
  <c r="T49" i="15" s="1"/>
  <c r="AC51" i="15"/>
  <c r="S51" i="15"/>
  <c r="T51" i="15" s="1"/>
  <c r="AJ18" i="15"/>
  <c r="P55" i="15"/>
  <c r="J44" i="15"/>
  <c r="AD7" i="15"/>
  <c r="AC7" i="15"/>
  <c r="AJ14" i="15"/>
  <c r="P51" i="15"/>
  <c r="AC15" i="15"/>
  <c r="I52" i="15"/>
  <c r="G15" i="15"/>
  <c r="AB15" i="15" s="1"/>
  <c r="AA15" i="15" s="1"/>
  <c r="J45" i="15"/>
  <c r="G11" i="15"/>
  <c r="AB11" i="15" s="1"/>
  <c r="AA11" i="15" s="1"/>
  <c r="I48" i="15"/>
  <c r="AC11" i="15"/>
  <c r="AK11" i="15"/>
  <c r="Q48" i="15"/>
  <c r="AD16" i="15"/>
  <c r="J53" i="15"/>
  <c r="P46" i="15"/>
  <c r="AK7" i="15"/>
  <c r="AI9" i="15"/>
  <c r="J49" i="15"/>
  <c r="AD12" i="15"/>
  <c r="S53" i="15"/>
  <c r="T53" i="15" s="1"/>
  <c r="AC53" i="15"/>
  <c r="O54" i="15"/>
  <c r="N54" i="15" s="1"/>
  <c r="AI17" i="15"/>
  <c r="AC55" i="15"/>
  <c r="S55" i="15"/>
  <c r="T55" i="15" s="1"/>
  <c r="AG57" i="15"/>
  <c r="AI13" i="15"/>
  <c r="O50" i="15"/>
  <c r="N50" i="15" s="1"/>
  <c r="AC46" i="15"/>
  <c r="S46" i="15"/>
  <c r="T46" i="15" s="1"/>
  <c r="P47" i="15"/>
  <c r="AJ10" i="15"/>
  <c r="O45" i="15"/>
  <c r="N45" i="15" s="1"/>
  <c r="AI8" i="15"/>
  <c r="I47" i="15"/>
  <c r="AC10" i="15"/>
  <c r="Q47" i="15"/>
  <c r="AK10" i="15"/>
  <c r="Q52" i="15"/>
  <c r="AK15" i="15"/>
  <c r="G8" i="15"/>
  <c r="AB8" i="15" s="1"/>
  <c r="AA8" i="15" s="1"/>
  <c r="AD11" i="15"/>
  <c r="AI12" i="15"/>
  <c r="AJ13" i="15"/>
  <c r="AC14" i="15"/>
  <c r="G16" i="15"/>
  <c r="AB16" i="15" s="1"/>
  <c r="AA16" i="15" s="1"/>
  <c r="AI16" i="15"/>
  <c r="AJ17" i="15"/>
  <c r="AC18" i="15"/>
  <c r="AK18" i="15"/>
  <c r="S44" i="1"/>
  <c r="T44" i="1" s="1"/>
  <c r="S47" i="1"/>
  <c r="T47" i="1" s="1"/>
  <c r="S52" i="1"/>
  <c r="T52" i="1" s="1"/>
  <c r="S49" i="1"/>
  <c r="T49" i="1" s="1"/>
  <c r="V47" i="1"/>
  <c r="L47" i="1"/>
  <c r="M47" i="1" s="1"/>
  <c r="V45" i="1"/>
  <c r="L45" i="1"/>
  <c r="M45" i="1" s="1"/>
  <c r="V46" i="1"/>
  <c r="L46" i="1"/>
  <c r="M46" i="1" s="1"/>
  <c r="V55" i="1"/>
  <c r="L55" i="1"/>
  <c r="M55" i="1" s="1"/>
  <c r="L51" i="1"/>
  <c r="M51" i="1" s="1"/>
  <c r="V51" i="1"/>
  <c r="V54" i="1"/>
  <c r="L54" i="1"/>
  <c r="M54" i="1" s="1"/>
  <c r="Z57" i="1"/>
  <c r="V49" i="1"/>
  <c r="L49" i="1"/>
  <c r="M49" i="1" s="1"/>
  <c r="V50" i="1"/>
  <c r="L50" i="1"/>
  <c r="M50" i="1" s="1"/>
  <c r="L51" i="15"/>
  <c r="M51" i="15" s="1"/>
  <c r="S44" i="15"/>
  <c r="T44" i="15" s="1"/>
  <c r="S48" i="15"/>
  <c r="T48" i="15" s="1"/>
  <c r="S52" i="15"/>
  <c r="T52" i="15" s="1"/>
  <c r="L44" i="1"/>
  <c r="M44" i="1" s="1"/>
  <c r="S46" i="1"/>
  <c r="T46" i="1" s="1"/>
  <c r="L48" i="1"/>
  <c r="M48" i="1" s="1"/>
  <c r="S50" i="1"/>
  <c r="T50" i="1" s="1"/>
  <c r="L52" i="1"/>
  <c r="M52" i="1" s="1"/>
  <c r="S54" i="1"/>
  <c r="T54" i="1" s="1"/>
  <c r="L45" i="15"/>
  <c r="M45" i="15" s="1"/>
  <c r="L49" i="15"/>
  <c r="M49" i="15" s="1"/>
  <c r="L53" i="15"/>
  <c r="M53" i="15" s="1"/>
  <c r="L53" i="1"/>
  <c r="M53" i="1" s="1"/>
  <c r="L47" i="15"/>
  <c r="M47" i="15" s="1"/>
  <c r="L55" i="15"/>
  <c r="M55" i="15" s="1"/>
  <c r="Z57" i="15"/>
  <c r="L44" i="15"/>
  <c r="M44" i="15" s="1"/>
  <c r="Z45" i="15"/>
  <c r="L46" i="15"/>
  <c r="M46" i="15" s="1"/>
  <c r="Z47" i="15"/>
  <c r="L48" i="15"/>
  <c r="M48" i="15" s="1"/>
  <c r="Z49" i="15"/>
  <c r="L50" i="15"/>
  <c r="M50" i="15" s="1"/>
  <c r="Z51" i="15"/>
  <c r="L52" i="15"/>
  <c r="M52" i="15" s="1"/>
  <c r="Z53" i="15"/>
  <c r="L54" i="15"/>
  <c r="M54" i="15" s="1"/>
  <c r="Z55" i="15"/>
  <c r="S45" i="15" l="1"/>
  <c r="T45" i="15" s="1"/>
  <c r="AC45" i="15"/>
  <c r="S50" i="15"/>
  <c r="T50" i="15" s="1"/>
  <c r="AC50" i="15"/>
  <c r="S54" i="15"/>
  <c r="T54" i="15" s="1"/>
  <c r="AC54" i="15"/>
</calcChain>
</file>

<file path=xl/sharedStrings.xml><?xml version="1.0" encoding="utf-8"?>
<sst xmlns="http://schemas.openxmlformats.org/spreadsheetml/2006/main" count="644" uniqueCount="84">
  <si>
    <t>시설내역</t>
  </si>
  <si>
    <t>에너지사용량</t>
  </si>
  <si>
    <t>배출량 
합계</t>
  </si>
  <si>
    <t>소속기관명</t>
  </si>
  <si>
    <t>대상시설명</t>
  </si>
  <si>
    <t>시설구분</t>
  </si>
  <si>
    <t>연료</t>
  </si>
  <si>
    <t>단위</t>
  </si>
  <si>
    <t>년단위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</si>
  <si>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</si>
  <si>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</si>
  <si>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</si>
  <si>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</si>
  <si>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</si>
  <si>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</si>
  <si>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</si>
  <si>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</si>
  <si>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</si>
  <si>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</si>
  <si>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</si>
  <si>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</si>
  <si>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공단청사(경영지원팀)</t>
  </si>
  <si>
    <t>공단청사</t>
  </si>
  <si>
    <t>건물</t>
  </si>
  <si>
    <t>도시가스(LNG)</t>
  </si>
  <si>
    <t>㎥</t>
  </si>
  <si>
    <t>전력</t>
  </si>
  <si>
    <t>kWh</t>
  </si>
  <si>
    <t>차량</t>
  </si>
  <si>
    <t>휘발유</t>
  </si>
  <si>
    <t>ℓ</t>
  </si>
  <si>
    <t>주차사업팀(청사인원 제외)</t>
  </si>
  <si>
    <t>휘발유차량</t>
  </si>
  <si>
    <t>경유차량</t>
  </si>
  <si>
    <t>가스/디젤 오일(경유)</t>
  </si>
  <si>
    <t>시설안전팀(청사인원 제외)</t>
  </si>
  <si>
    <t>업무용차량(레이)</t>
  </si>
  <si>
    <t>체육사업팀(센터,다목적,축구장)</t>
  </si>
  <si>
    <t>은평구민체육센터</t>
  </si>
  <si>
    <t>은평구립축구장</t>
  </si>
  <si>
    <t>다목적 체육관</t>
  </si>
  <si>
    <t>계</t>
  </si>
  <si>
    <t>평화공원</t>
  </si>
  <si>
    <t>응암3동</t>
  </si>
  <si>
    <t>체육센터</t>
  </si>
  <si>
    <t>축구장</t>
  </si>
  <si>
    <t>다목적</t>
  </si>
  <si>
    <t>태양광 발전량 내역</t>
  </si>
  <si>
    <t>2018년 수도사용량 내역</t>
    <phoneticPr fontId="2" type="noConversion"/>
  </si>
  <si>
    <t>1월</t>
    <phoneticPr fontId="2" type="noConversion"/>
  </si>
  <si>
    <t>2월</t>
    <phoneticPr fontId="2" type="noConversion"/>
  </si>
  <si>
    <t>전년도실적</t>
    <phoneticPr fontId="2" type="noConversion"/>
  </si>
  <si>
    <t>증감률</t>
    <phoneticPr fontId="2" type="noConversion"/>
  </si>
  <si>
    <t>겨울철 에너지 사용량</t>
    <phoneticPr fontId="2" type="noConversion"/>
  </si>
  <si>
    <t>여름철 에너지 사용량</t>
    <phoneticPr fontId="2" type="noConversion"/>
  </si>
  <si>
    <t>7월</t>
    <phoneticPr fontId="2" type="noConversion"/>
  </si>
  <si>
    <t>9월</t>
    <phoneticPr fontId="2" type="noConversion"/>
  </si>
  <si>
    <t>합 계</t>
    <phoneticPr fontId="2" type="noConversion"/>
  </si>
  <si>
    <t>절기별 에너지 사용량(겨울철:전년도12월~2월, 여름철7~9월)</t>
    <phoneticPr fontId="2" type="noConversion"/>
  </si>
  <si>
    <t>구분</t>
    <phoneticPr fontId="2" type="noConversion"/>
  </si>
  <si>
    <t>발전량</t>
    <phoneticPr fontId="2" type="noConversion"/>
  </si>
  <si>
    <t>합계</t>
    <phoneticPr fontId="2" type="noConversion"/>
  </si>
  <si>
    <t>태양광 발전을 통한 온실가스 감축량</t>
    <phoneticPr fontId="2" type="noConversion"/>
  </si>
  <si>
    <t>감축량</t>
  </si>
  <si>
    <t>합 계</t>
    <phoneticPr fontId="2" type="noConversion"/>
  </si>
  <si>
    <t>구 분</t>
    <phoneticPr fontId="2" type="noConversion"/>
  </si>
  <si>
    <t>전년 대비 에너지사용 증감량</t>
    <phoneticPr fontId="2" type="noConversion"/>
  </si>
  <si>
    <t>배출량 
합계</t>
    <phoneticPr fontId="2" type="noConversion"/>
  </si>
  <si>
    <t>증감률</t>
    <phoneticPr fontId="2" type="noConversion"/>
  </si>
  <si>
    <t>-</t>
    <phoneticPr fontId="2" type="noConversion"/>
  </si>
  <si>
    <t>겨울철 에너지 사용량</t>
    <phoneticPr fontId="2" type="noConversion"/>
  </si>
  <si>
    <t>여름철 에너지 사용량</t>
    <phoneticPr fontId="2" type="noConversion"/>
  </si>
  <si>
    <t>합계</t>
    <phoneticPr fontId="2" type="noConversion"/>
  </si>
  <si>
    <t>2017년12월</t>
    <phoneticPr fontId="2" type="noConversion"/>
  </si>
  <si>
    <t>1월</t>
    <phoneticPr fontId="2" type="noConversion"/>
  </si>
  <si>
    <t>2월</t>
    <phoneticPr fontId="2" type="noConversion"/>
  </si>
  <si>
    <t>전년도실적</t>
    <phoneticPr fontId="2" type="noConversion"/>
  </si>
  <si>
    <t>증감률</t>
    <phoneticPr fontId="2" type="noConversion"/>
  </si>
  <si>
    <t>달성여부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</si>
  <si>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</si>
  <si>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</si>
  <si>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</si>
  <si>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2018년 공단 에너지 사용량</t>
    <phoneticPr fontId="2" type="noConversion"/>
  </si>
  <si>
    <t>전년 대비 에너지 사용 증감량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</si>
</sst>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###"/>
    <numFmt numFmtId="178" formatCode="0.000_);[Red]\(0.000\)"/>
    <numFmt numFmtId="181" formatCode="0.000000000000_);[Red]\(0.000000000000\)"/>
  </numFmts>
  <fonts count="17" x14ac:knownFonts="1">
    <font>
      <sz val="10"/>
      <name val="Arial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3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b/>
      <sz val="11"/>
      <color rgb="FF0000FF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0"/>
      <name val="Arial"/>
      <family val="2"/>
    </font>
    <font>
      <b/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6" fontId="6" fillId="3" borderId="12" xfId="0" applyNumberFormat="1" applyFont="1" applyFill="1" applyBorder="1" applyAlignment="1">
      <alignment horizontal="center" vertical="center"/>
    </xf>
    <xf numFmtId="176" fontId="6" fillId="3" borderId="14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quotePrefix="1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Border="1"/>
    <xf numFmtId="176" fontId="6" fillId="3" borderId="0" xfId="1" applyNumberFormat="1" applyFont="1" applyFill="1" applyBorder="1" applyAlignment="1">
      <alignment horizontal="center" vertical="center"/>
    </xf>
    <xf numFmtId="178" fontId="6" fillId="3" borderId="5" xfId="1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right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6" fillId="0" borderId="0" xfId="0" applyFont="1" applyFill="1"/>
    <xf numFmtId="0" fontId="3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0" fontId="6" fillId="3" borderId="1" xfId="2" applyNumberFormat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9" fontId="12" fillId="3" borderId="2" xfId="2" applyFont="1" applyFill="1" applyBorder="1" applyAlignment="1">
      <alignment horizontal="center" vertical="center"/>
    </xf>
    <xf numFmtId="176" fontId="12" fillId="3" borderId="13" xfId="0" applyNumberFormat="1" applyFont="1" applyFill="1" applyBorder="1" applyAlignment="1">
      <alignment horizontal="center" vertical="center"/>
    </xf>
    <xf numFmtId="9" fontId="12" fillId="3" borderId="15" xfId="2" applyFont="1" applyFill="1" applyBorder="1" applyAlignment="1">
      <alignment horizontal="center" vertical="center"/>
    </xf>
    <xf numFmtId="178" fontId="6" fillId="0" borderId="0" xfId="0" applyNumberFormat="1" applyFont="1" applyBorder="1"/>
    <xf numFmtId="178" fontId="3" fillId="0" borderId="0" xfId="0" applyNumberFormat="1" applyFont="1" applyFill="1" applyBorder="1"/>
    <xf numFmtId="181" fontId="3" fillId="0" borderId="0" xfId="0" applyNumberFormat="1" applyFont="1" applyFill="1" applyBorder="1"/>
    <xf numFmtId="9" fontId="6" fillId="0" borderId="0" xfId="2" applyFont="1" applyAlignment="1"/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8" fontId="6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</cellXfs>
  <cellStyles count="4">
    <cellStyle name="백분율" xfId="2" builtinId="5"/>
    <cellStyle name="백분율 2" xfId="3"/>
    <cellStyle name="표준" xfId="0" builtinId="0"/>
    <cellStyle name="표준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2"/>
  <sheetViews>
    <sheetView zoomScale="55" zoomScaleNormal="55" workbookViewId="0">
      <selection activeCell="F63" sqref="F63"/>
    </sheetView>
  </sheetViews>
  <sheetFormatPr defaultRowHeight="13.5" x14ac:dyDescent="0.25"/>
  <cols>
    <col min="1" max="1" width="9.140625" style="1"/>
    <col min="2" max="2" width="34.5703125" style="1" bestFit="1" customWidth="1"/>
    <col min="3" max="3" width="20" style="1" bestFit="1" customWidth="1"/>
    <col min="4" max="4" width="10.28515625" style="1" bestFit="1" customWidth="1"/>
    <col min="5" max="5" width="23.28515625" style="1" bestFit="1" customWidth="1"/>
    <col min="6" max="6" width="6.140625" style="1" bestFit="1" customWidth="1"/>
    <col min="7" max="7" width="12.7109375" style="1" customWidth="1"/>
    <col min="8" max="20" width="12.28515625" style="1" customWidth="1"/>
    <col min="21" max="21" width="9.140625" style="1"/>
    <col min="22" max="22" width="34.5703125" style="1" bestFit="1" customWidth="1"/>
    <col min="23" max="23" width="20" style="1" bestFit="1" customWidth="1"/>
    <col min="24" max="24" width="10.28515625" style="1" bestFit="1" customWidth="1"/>
    <col min="25" max="25" width="23.28515625" style="1" bestFit="1" customWidth="1"/>
    <col min="26" max="26" width="26.42578125" style="1" customWidth="1"/>
    <col min="27" max="27" width="11.140625" style="1" customWidth="1"/>
    <col min="28" max="41" width="12.28515625" style="1" customWidth="1"/>
    <col min="42" max="16384" width="9.140625" style="1"/>
  </cols>
  <sheetData>
    <row r="2" spans="2:41" ht="45" x14ac:dyDescent="0.75">
      <c r="B2" s="73" t="s">
        <v>82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V2" s="73" t="s">
        <v>83</v>
      </c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2:41" s="3" customFormat="1" ht="24.95" customHeight="1" x14ac:dyDescent="0.3">
      <c r="B4" s="74" t="s">
        <v>0</v>
      </c>
      <c r="C4" s="74" t="s">
        <v>0</v>
      </c>
      <c r="D4" s="74" t="s">
        <v>0</v>
      </c>
      <c r="E4" s="74" t="s">
        <v>0</v>
      </c>
      <c r="F4" s="74" t="s">
        <v>0</v>
      </c>
      <c r="G4" s="74" t="s">
        <v>1</v>
      </c>
      <c r="H4" s="74" t="s">
        <v>1</v>
      </c>
      <c r="I4" s="74" t="s">
        <v>1</v>
      </c>
      <c r="J4" s="74" t="s">
        <v>1</v>
      </c>
      <c r="K4" s="74" t="s">
        <v>1</v>
      </c>
      <c r="L4" s="74" t="s">
        <v>1</v>
      </c>
      <c r="M4" s="74" t="s">
        <v>1</v>
      </c>
      <c r="N4" s="74" t="s">
        <v>1</v>
      </c>
      <c r="O4" s="74" t="s">
        <v>1</v>
      </c>
      <c r="P4" s="74" t="s">
        <v>1</v>
      </c>
      <c r="Q4" s="74" t="s">
        <v>1</v>
      </c>
      <c r="R4" s="74" t="s">
        <v>1</v>
      </c>
      <c r="S4" s="74" t="s">
        <v>1</v>
      </c>
      <c r="T4" s="74" t="s">
        <v>2</v>
      </c>
      <c r="V4" s="74" t="s">
        <v>0</v>
      </c>
      <c r="W4" s="74" t="s">
        <v>0</v>
      </c>
      <c r="X4" s="74" t="s">
        <v>0</v>
      </c>
      <c r="Y4" s="74" t="s">
        <v>0</v>
      </c>
      <c r="Z4" s="74" t="s">
        <v>0</v>
      </c>
      <c r="AA4" s="75" t="s">
        <v>66</v>
      </c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7"/>
      <c r="AO4" s="74" t="s">
        <v>67</v>
      </c>
    </row>
    <row r="5" spans="2:41" s="3" customFormat="1" ht="24.95" customHeight="1" x14ac:dyDescent="0.3">
      <c r="B5" s="64" t="s">
        <v>3</v>
      </c>
      <c r="C5" s="64" t="s">
        <v>4</v>
      </c>
      <c r="D5" s="64" t="s">
        <v>5</v>
      </c>
      <c r="E5" s="64" t="s">
        <v>6</v>
      </c>
      <c r="F5" s="64" t="s">
        <v>7</v>
      </c>
      <c r="G5" s="64" t="s">
        <v>8</v>
      </c>
      <c r="H5" s="64" t="s">
        <v>9</v>
      </c>
      <c r="I5" s="64" t="s">
        <v>10</v>
      </c>
      <c r="J5" s="64" t="s">
        <v>11</v>
      </c>
      <c r="K5" s="64" t="s">
        <v>12</v>
      </c>
      <c r="L5" s="64" t="s">
        <v>13</v>
      </c>
      <c r="M5" s="64" t="s">
        <v>14</v>
      </c>
      <c r="N5" s="64" t="s">
        <v>15</v>
      </c>
      <c r="O5" s="64" t="s">
        <v>16</v>
      </c>
      <c r="P5" s="64" t="s">
        <v>17</v>
      </c>
      <c r="Q5" s="64" t="s">
        <v>18</v>
      </c>
      <c r="R5" s="64" t="s">
        <v>19</v>
      </c>
      <c r="S5" s="64" t="s">
        <v>20</v>
      </c>
      <c r="T5" s="74" t="s">
        <v>2</v>
      </c>
      <c r="V5" s="64" t="s">
        <v>3</v>
      </c>
      <c r="W5" s="64" t="s">
        <v>4</v>
      </c>
      <c r="X5" s="64" t="s">
        <v>5</v>
      </c>
      <c r="Y5" s="64" t="s">
        <v>6</v>
      </c>
      <c r="Z5" s="64" t="s">
        <v>7</v>
      </c>
      <c r="AA5" s="64" t="s">
        <v>52</v>
      </c>
      <c r="AB5" s="64" t="s">
        <v>8</v>
      </c>
      <c r="AC5" s="64" t="s">
        <v>9</v>
      </c>
      <c r="AD5" s="64" t="s">
        <v>10</v>
      </c>
      <c r="AE5" s="64" t="s">
        <v>11</v>
      </c>
      <c r="AF5" s="64" t="s">
        <v>12</v>
      </c>
      <c r="AG5" s="64" t="s">
        <v>13</v>
      </c>
      <c r="AH5" s="64" t="s">
        <v>14</v>
      </c>
      <c r="AI5" s="64" t="s">
        <v>15</v>
      </c>
      <c r="AJ5" s="64" t="s">
        <v>16</v>
      </c>
      <c r="AK5" s="64" t="s">
        <v>17</v>
      </c>
      <c r="AL5" s="64" t="s">
        <v>18</v>
      </c>
      <c r="AM5" s="64" t="s">
        <v>19</v>
      </c>
      <c r="AN5" s="64" t="s">
        <v>20</v>
      </c>
      <c r="AO5" s="74" t="s">
        <v>2</v>
      </c>
    </row>
    <row r="6" spans="2:41" s="3" customFormat="1" ht="24.95" customHeight="1" x14ac:dyDescent="0.3"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6" t="e">
        <f>SUM(H6:S6)</f>
        <v>#REF!</v>
      </c>
      <c r="H6" s="34" t="e">
        <f>VLOOKUP($E6,#REF!,3,0)*'2018'!H6</f>
        <v>#REF!</v>
      </c>
      <c r="I6" s="34" t="e">
        <f>VLOOKUP($E6,#REF!,3,0)*'2018'!I6</f>
        <v>#REF!</v>
      </c>
      <c r="J6" s="34" t="e">
        <f>VLOOKUP($E6,#REF!,3,0)*'2018'!J6</f>
        <v>#REF!</v>
      </c>
      <c r="K6" s="34" t="e">
        <f>VLOOKUP($E6,#REF!,3,0)*'2018'!K6</f>
        <v>#REF!</v>
      </c>
      <c r="L6" s="34" t="e">
        <f>VLOOKUP($E6,#REF!,3,0)*'2018'!L6</f>
        <v>#REF!</v>
      </c>
      <c r="M6" s="34" t="e">
        <f>VLOOKUP($E6,#REF!,3,0)*'2018'!M6</f>
        <v>#REF!</v>
      </c>
      <c r="N6" s="34" t="e">
        <f>VLOOKUP($E6,#REF!,3,0)*'2018'!N6</f>
        <v>#REF!</v>
      </c>
      <c r="O6" s="34" t="e">
        <f>VLOOKUP($E6,#REF!,3,0)*'2018'!O6</f>
        <v>#REF!</v>
      </c>
      <c r="P6" s="34" t="e">
        <f>VLOOKUP($E6,#REF!,3,0)*'2018'!P6</f>
        <v>#REF!</v>
      </c>
      <c r="Q6" s="34" t="e">
        <f>VLOOKUP($E6,#REF!,3,0)*'2018'!Q6</f>
        <v>#REF!</v>
      </c>
      <c r="R6" s="34" t="e">
        <f>VLOOKUP($E6,#REF!,3,0)*'2018'!R6</f>
        <v>#REF!</v>
      </c>
      <c r="S6" s="34" t="e">
        <f>VLOOKUP($E6,#REF!,3,0)*'2018'!S6</f>
        <v>#REF!</v>
      </c>
      <c r="T6" s="5">
        <v>0</v>
      </c>
      <c r="V6" s="5" t="s">
        <v>21</v>
      </c>
      <c r="W6" s="5" t="s">
        <v>22</v>
      </c>
      <c r="X6" s="5" t="s">
        <v>23</v>
      </c>
      <c r="Y6" s="5" t="s">
        <v>24</v>
      </c>
      <c r="Z6" s="5" t="s">
        <v>25</v>
      </c>
      <c r="AA6" s="54" t="s">
        <v>69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</row>
    <row r="7" spans="2:41" s="3" customFormat="1" ht="24.95" customHeight="1" x14ac:dyDescent="0.3">
      <c r="B7" s="5" t="s">
        <v>21</v>
      </c>
      <c r="C7" s="5" t="s">
        <v>22</v>
      </c>
      <c r="D7" s="5" t="s">
        <v>23</v>
      </c>
      <c r="E7" s="5" t="s">
        <v>26</v>
      </c>
      <c r="F7" s="5" t="s">
        <v>27</v>
      </c>
      <c r="G7" s="6" t="e">
        <f t="shared" ref="G7:G18" si="0">SUM(H7:S7)</f>
        <v>#REF!</v>
      </c>
      <c r="H7" s="34" t="e">
        <f>VLOOKUP($E7,#REF!,3,0)*'2018'!H7</f>
        <v>#REF!</v>
      </c>
      <c r="I7" s="34" t="e">
        <f>VLOOKUP($E7,#REF!,3,0)*'2018'!I7</f>
        <v>#REF!</v>
      </c>
      <c r="J7" s="34" t="e">
        <f>VLOOKUP($E7,#REF!,3,0)*'2018'!J7</f>
        <v>#REF!</v>
      </c>
      <c r="K7" s="34" t="e">
        <f>VLOOKUP($E7,#REF!,3,0)*'2018'!K7</f>
        <v>#REF!</v>
      </c>
      <c r="L7" s="34" t="e">
        <f>VLOOKUP($E7,#REF!,3,0)*'2018'!L7</f>
        <v>#REF!</v>
      </c>
      <c r="M7" s="34" t="e">
        <f>VLOOKUP($E7,#REF!,3,0)*'2018'!M7</f>
        <v>#REF!</v>
      </c>
      <c r="N7" s="34" t="e">
        <f>VLOOKUP($E7,#REF!,3,0)*'2018'!N7</f>
        <v>#REF!</v>
      </c>
      <c r="O7" s="34" t="e">
        <f>VLOOKUP($E7,#REF!,3,0)*'2018'!O7</f>
        <v>#REF!</v>
      </c>
      <c r="P7" s="34" t="e">
        <f>VLOOKUP($E7,#REF!,3,0)*'2018'!P7</f>
        <v>#REF!</v>
      </c>
      <c r="Q7" s="34" t="e">
        <f>VLOOKUP($E7,#REF!,3,0)*'2018'!Q7</f>
        <v>#REF!</v>
      </c>
      <c r="R7" s="34" t="e">
        <f>VLOOKUP($E7,#REF!,3,0)*'2018'!R7</f>
        <v>#REF!</v>
      </c>
      <c r="S7" s="34" t="e">
        <f>VLOOKUP($E7,#REF!,3,0)*'2018'!S7</f>
        <v>#REF!</v>
      </c>
      <c r="T7" s="5">
        <v>42.197000000000003</v>
      </c>
      <c r="V7" s="5" t="s">
        <v>21</v>
      </c>
      <c r="W7" s="5" t="s">
        <v>22</v>
      </c>
      <c r="X7" s="5" t="s">
        <v>23</v>
      </c>
      <c r="Y7" s="5" t="s">
        <v>26</v>
      </c>
      <c r="Z7" s="5" t="s">
        <v>27</v>
      </c>
      <c r="AA7" s="54" t="e">
        <f>AB7/#REF!</f>
        <v>#REF!</v>
      </c>
      <c r="AB7" s="6" t="e">
        <f>G7-#REF!</f>
        <v>#REF!</v>
      </c>
      <c r="AC7" s="6" t="e">
        <f>H7-#REF!</f>
        <v>#REF!</v>
      </c>
      <c r="AD7" s="6" t="e">
        <f>I7-#REF!</f>
        <v>#REF!</v>
      </c>
      <c r="AE7" s="6" t="e">
        <f>J7-#REF!</f>
        <v>#REF!</v>
      </c>
      <c r="AF7" s="6" t="e">
        <f>K7-#REF!</f>
        <v>#REF!</v>
      </c>
      <c r="AG7" s="6" t="e">
        <f>L7-#REF!</f>
        <v>#REF!</v>
      </c>
      <c r="AH7" s="6" t="e">
        <f>M7-#REF!</f>
        <v>#REF!</v>
      </c>
      <c r="AI7" s="6" t="e">
        <f>N7-#REF!</f>
        <v>#REF!</v>
      </c>
      <c r="AJ7" s="6" t="e">
        <f>O7-#REF!</f>
        <v>#REF!</v>
      </c>
      <c r="AK7" s="6" t="e">
        <f>P7-#REF!</f>
        <v>#REF!</v>
      </c>
      <c r="AL7" s="6" t="e">
        <f>Q7-#REF!</f>
        <v>#REF!</v>
      </c>
      <c r="AM7" s="6" t="e">
        <f>R7-#REF!</f>
        <v>#REF!</v>
      </c>
      <c r="AN7" s="6" t="e">
        <f>S7-#REF!</f>
        <v>#REF!</v>
      </c>
      <c r="AO7" s="6" t="e">
        <f>T7-#REF!</f>
        <v>#REF!</v>
      </c>
    </row>
    <row r="8" spans="2:41" s="3" customFormat="1" ht="24.95" customHeight="1" x14ac:dyDescent="0.3">
      <c r="B8" s="5" t="s">
        <v>21</v>
      </c>
      <c r="C8" s="5" t="s">
        <v>28</v>
      </c>
      <c r="D8" s="5" t="s">
        <v>28</v>
      </c>
      <c r="E8" s="5" t="s">
        <v>29</v>
      </c>
      <c r="F8" s="5" t="s">
        <v>30</v>
      </c>
      <c r="G8" s="6" t="e">
        <f t="shared" si="0"/>
        <v>#REF!</v>
      </c>
      <c r="H8" s="34" t="e">
        <f>VLOOKUP($E8,#REF!,3,0)*'2018'!H8</f>
        <v>#REF!</v>
      </c>
      <c r="I8" s="34" t="e">
        <f>VLOOKUP($E8,#REF!,3,0)*'2018'!I8</f>
        <v>#REF!</v>
      </c>
      <c r="J8" s="34" t="e">
        <f>VLOOKUP($E8,#REF!,3,0)*'2018'!J8</f>
        <v>#REF!</v>
      </c>
      <c r="K8" s="34" t="e">
        <f>VLOOKUP($E8,#REF!,3,0)*'2018'!K8</f>
        <v>#REF!</v>
      </c>
      <c r="L8" s="34" t="e">
        <f>VLOOKUP($E8,#REF!,3,0)*'2018'!L8</f>
        <v>#REF!</v>
      </c>
      <c r="M8" s="34" t="e">
        <f>VLOOKUP($E8,#REF!,3,0)*'2018'!M8</f>
        <v>#REF!</v>
      </c>
      <c r="N8" s="34" t="e">
        <f>VLOOKUP($E8,#REF!,3,0)*'2018'!N8</f>
        <v>#REF!</v>
      </c>
      <c r="O8" s="34" t="e">
        <f>VLOOKUP($E8,#REF!,3,0)*'2018'!O8</f>
        <v>#REF!</v>
      </c>
      <c r="P8" s="34" t="e">
        <f>VLOOKUP($E8,#REF!,3,0)*'2018'!P8</f>
        <v>#REF!</v>
      </c>
      <c r="Q8" s="34" t="e">
        <f>VLOOKUP($E8,#REF!,3,0)*'2018'!Q8</f>
        <v>#REF!</v>
      </c>
      <c r="R8" s="34" t="e">
        <f>VLOOKUP($E8,#REF!,3,0)*'2018'!R8</f>
        <v>#REF!</v>
      </c>
      <c r="S8" s="34" t="e">
        <f>VLOOKUP($E8,#REF!,3,0)*'2018'!S8</f>
        <v>#REF!</v>
      </c>
      <c r="T8" s="5">
        <v>5.4880000000000004</v>
      </c>
      <c r="V8" s="5" t="s">
        <v>21</v>
      </c>
      <c r="W8" s="5" t="s">
        <v>28</v>
      </c>
      <c r="X8" s="5" t="s">
        <v>28</v>
      </c>
      <c r="Y8" s="5" t="s">
        <v>29</v>
      </c>
      <c r="Z8" s="5" t="s">
        <v>30</v>
      </c>
      <c r="AA8" s="54" t="e">
        <f>AB8/#REF!</f>
        <v>#REF!</v>
      </c>
      <c r="AB8" s="6" t="e">
        <f>G8-#REF!</f>
        <v>#REF!</v>
      </c>
      <c r="AC8" s="6" t="e">
        <f>H8-#REF!</f>
        <v>#REF!</v>
      </c>
      <c r="AD8" s="6" t="e">
        <f>I8-#REF!</f>
        <v>#REF!</v>
      </c>
      <c r="AE8" s="6" t="e">
        <f>J8-#REF!</f>
        <v>#REF!</v>
      </c>
      <c r="AF8" s="6" t="e">
        <f>K8-#REF!</f>
        <v>#REF!</v>
      </c>
      <c r="AG8" s="6" t="e">
        <f>L8-#REF!</f>
        <v>#REF!</v>
      </c>
      <c r="AH8" s="6" t="e">
        <f>M8-#REF!</f>
        <v>#REF!</v>
      </c>
      <c r="AI8" s="6" t="e">
        <f>N8-#REF!</f>
        <v>#REF!</v>
      </c>
      <c r="AJ8" s="6" t="e">
        <f>O8-#REF!</f>
        <v>#REF!</v>
      </c>
      <c r="AK8" s="6" t="e">
        <f>P8-#REF!</f>
        <v>#REF!</v>
      </c>
      <c r="AL8" s="6" t="e">
        <f>Q8-#REF!</f>
        <v>#REF!</v>
      </c>
      <c r="AM8" s="6" t="e">
        <f>R8-#REF!</f>
        <v>#REF!</v>
      </c>
      <c r="AN8" s="6" t="e">
        <f>S8-#REF!</f>
        <v>#REF!</v>
      </c>
      <c r="AO8" s="6" t="e">
        <f>T8-#REF!</f>
        <v>#REF!</v>
      </c>
    </row>
    <row r="9" spans="2:41" s="3" customFormat="1" ht="24.95" customHeight="1" x14ac:dyDescent="0.3">
      <c r="B9" s="5" t="s">
        <v>31</v>
      </c>
      <c r="C9" s="5" t="s">
        <v>32</v>
      </c>
      <c r="D9" s="5" t="s">
        <v>28</v>
      </c>
      <c r="E9" s="5" t="s">
        <v>29</v>
      </c>
      <c r="F9" s="5" t="s">
        <v>30</v>
      </c>
      <c r="G9" s="6" t="e">
        <f t="shared" si="0"/>
        <v>#REF!</v>
      </c>
      <c r="H9" s="34" t="e">
        <f>VLOOKUP($E9,#REF!,3,0)*'2018'!H9</f>
        <v>#REF!</v>
      </c>
      <c r="I9" s="34" t="e">
        <f>VLOOKUP($E9,#REF!,3,0)*'2018'!I9</f>
        <v>#REF!</v>
      </c>
      <c r="J9" s="34" t="e">
        <f>VLOOKUP($E9,#REF!,3,0)*'2018'!J9</f>
        <v>#REF!</v>
      </c>
      <c r="K9" s="34" t="e">
        <f>VLOOKUP($E9,#REF!,3,0)*'2018'!K9</f>
        <v>#REF!</v>
      </c>
      <c r="L9" s="34" t="e">
        <f>VLOOKUP($E9,#REF!,3,0)*'2018'!L9</f>
        <v>#REF!</v>
      </c>
      <c r="M9" s="34" t="e">
        <f>VLOOKUP($E9,#REF!,3,0)*'2018'!M9</f>
        <v>#REF!</v>
      </c>
      <c r="N9" s="34" t="e">
        <f>VLOOKUP($E9,#REF!,3,0)*'2018'!N9</f>
        <v>#REF!</v>
      </c>
      <c r="O9" s="34" t="e">
        <f>VLOOKUP($E9,#REF!,3,0)*'2018'!O9</f>
        <v>#REF!</v>
      </c>
      <c r="P9" s="34" t="e">
        <f>VLOOKUP($E9,#REF!,3,0)*'2018'!P9</f>
        <v>#REF!</v>
      </c>
      <c r="Q9" s="34" t="e">
        <f>VLOOKUP($E9,#REF!,3,0)*'2018'!Q9</f>
        <v>#REF!</v>
      </c>
      <c r="R9" s="34" t="e">
        <f>VLOOKUP($E9,#REF!,3,0)*'2018'!R9</f>
        <v>#REF!</v>
      </c>
      <c r="S9" s="34" t="e">
        <f>VLOOKUP($E9,#REF!,3,0)*'2018'!S9</f>
        <v>#REF!</v>
      </c>
      <c r="T9" s="5">
        <v>8.4120000000000008</v>
      </c>
      <c r="V9" s="5" t="s">
        <v>31</v>
      </c>
      <c r="W9" s="5" t="s">
        <v>32</v>
      </c>
      <c r="X9" s="5" t="s">
        <v>28</v>
      </c>
      <c r="Y9" s="5" t="s">
        <v>29</v>
      </c>
      <c r="Z9" s="5" t="s">
        <v>30</v>
      </c>
      <c r="AA9" s="54" t="e">
        <f>AB9/#REF!</f>
        <v>#REF!</v>
      </c>
      <c r="AB9" s="6" t="e">
        <f>G9-#REF!</f>
        <v>#REF!</v>
      </c>
      <c r="AC9" s="6" t="e">
        <f>H9-#REF!</f>
        <v>#REF!</v>
      </c>
      <c r="AD9" s="6" t="e">
        <f>I9-#REF!</f>
        <v>#REF!</v>
      </c>
      <c r="AE9" s="6" t="e">
        <f>J9-#REF!</f>
        <v>#REF!</v>
      </c>
      <c r="AF9" s="6" t="e">
        <f>K9-#REF!</f>
        <v>#REF!</v>
      </c>
      <c r="AG9" s="6" t="e">
        <f>L9-#REF!</f>
        <v>#REF!</v>
      </c>
      <c r="AH9" s="6" t="e">
        <f>M9-#REF!</f>
        <v>#REF!</v>
      </c>
      <c r="AI9" s="6" t="e">
        <f>N9-#REF!</f>
        <v>#REF!</v>
      </c>
      <c r="AJ9" s="6" t="e">
        <f>O9-#REF!</f>
        <v>#REF!</v>
      </c>
      <c r="AK9" s="6" t="e">
        <f>P9-#REF!</f>
        <v>#REF!</v>
      </c>
      <c r="AL9" s="6" t="e">
        <f>Q9-#REF!</f>
        <v>#REF!</v>
      </c>
      <c r="AM9" s="6" t="e">
        <f>R9-#REF!</f>
        <v>#REF!</v>
      </c>
      <c r="AN9" s="6" t="e">
        <f>S9-#REF!</f>
        <v>#REF!</v>
      </c>
      <c r="AO9" s="6" t="e">
        <f>T9-#REF!</f>
        <v>#REF!</v>
      </c>
    </row>
    <row r="10" spans="2:41" s="3" customFormat="1" ht="24.95" customHeight="1" x14ac:dyDescent="0.3">
      <c r="B10" s="5" t="s">
        <v>31</v>
      </c>
      <c r="C10" s="5" t="s">
        <v>33</v>
      </c>
      <c r="D10" s="5" t="s">
        <v>28</v>
      </c>
      <c r="E10" s="5" t="s">
        <v>34</v>
      </c>
      <c r="F10" s="5" t="s">
        <v>30</v>
      </c>
      <c r="G10" s="6" t="e">
        <f t="shared" si="0"/>
        <v>#REF!</v>
      </c>
      <c r="H10" s="34" t="e">
        <f>VLOOKUP($E10,#REF!,3,0)*'2018'!H10</f>
        <v>#REF!</v>
      </c>
      <c r="I10" s="34" t="e">
        <f>VLOOKUP($E10,#REF!,3,0)*'2018'!I10</f>
        <v>#REF!</v>
      </c>
      <c r="J10" s="34" t="e">
        <f>VLOOKUP($E10,#REF!,3,0)*'2018'!J10</f>
        <v>#REF!</v>
      </c>
      <c r="K10" s="34" t="e">
        <f>VLOOKUP($E10,#REF!,3,0)*'2018'!K10</f>
        <v>#REF!</v>
      </c>
      <c r="L10" s="34" t="e">
        <f>VLOOKUP($E10,#REF!,3,0)*'2018'!L10</f>
        <v>#REF!</v>
      </c>
      <c r="M10" s="34" t="e">
        <f>VLOOKUP($E10,#REF!,3,0)*'2018'!M10</f>
        <v>#REF!</v>
      </c>
      <c r="N10" s="34" t="e">
        <f>VLOOKUP($E10,#REF!,3,0)*'2018'!N10</f>
        <v>#REF!</v>
      </c>
      <c r="O10" s="34" t="e">
        <f>VLOOKUP($E10,#REF!,3,0)*'2018'!O10</f>
        <v>#REF!</v>
      </c>
      <c r="P10" s="34" t="e">
        <f>VLOOKUP($E10,#REF!,3,0)*'2018'!P10</f>
        <v>#REF!</v>
      </c>
      <c r="Q10" s="34" t="e">
        <f>VLOOKUP($E10,#REF!,3,0)*'2018'!Q10</f>
        <v>#REF!</v>
      </c>
      <c r="R10" s="34" t="e">
        <f>VLOOKUP($E10,#REF!,3,0)*'2018'!R10</f>
        <v>#REF!</v>
      </c>
      <c r="S10" s="34" t="e">
        <f>VLOOKUP($E10,#REF!,3,0)*'2018'!S10</f>
        <v>#REF!</v>
      </c>
      <c r="T10" s="5">
        <v>4.2140000000000004</v>
      </c>
      <c r="V10" s="5" t="s">
        <v>31</v>
      </c>
      <c r="W10" s="5" t="s">
        <v>33</v>
      </c>
      <c r="X10" s="5" t="s">
        <v>28</v>
      </c>
      <c r="Y10" s="5" t="s">
        <v>34</v>
      </c>
      <c r="Z10" s="5" t="s">
        <v>30</v>
      </c>
      <c r="AA10" s="54" t="e">
        <f>AB10/#REF!</f>
        <v>#REF!</v>
      </c>
      <c r="AB10" s="6" t="e">
        <f>G10-#REF!</f>
        <v>#REF!</v>
      </c>
      <c r="AC10" s="6" t="e">
        <f>H10-#REF!</f>
        <v>#REF!</v>
      </c>
      <c r="AD10" s="6" t="e">
        <f>I10-#REF!</f>
        <v>#REF!</v>
      </c>
      <c r="AE10" s="6" t="e">
        <f>J10-#REF!</f>
        <v>#REF!</v>
      </c>
      <c r="AF10" s="6" t="e">
        <f>K10-#REF!</f>
        <v>#REF!</v>
      </c>
      <c r="AG10" s="6" t="e">
        <f>L10-#REF!</f>
        <v>#REF!</v>
      </c>
      <c r="AH10" s="6" t="e">
        <f>M10-#REF!</f>
        <v>#REF!</v>
      </c>
      <c r="AI10" s="6" t="e">
        <f>N10-#REF!</f>
        <v>#REF!</v>
      </c>
      <c r="AJ10" s="6" t="e">
        <f>O10-#REF!</f>
        <v>#REF!</v>
      </c>
      <c r="AK10" s="6" t="e">
        <f>P10-#REF!</f>
        <v>#REF!</v>
      </c>
      <c r="AL10" s="6" t="e">
        <f>Q10-#REF!</f>
        <v>#REF!</v>
      </c>
      <c r="AM10" s="6" t="e">
        <f>R10-#REF!</f>
        <v>#REF!</v>
      </c>
      <c r="AN10" s="6" t="e">
        <f>S10-#REF!</f>
        <v>#REF!</v>
      </c>
      <c r="AO10" s="6" t="e">
        <f>T10-#REF!</f>
        <v>#REF!</v>
      </c>
    </row>
    <row r="11" spans="2:41" s="3" customFormat="1" ht="24.95" customHeight="1" x14ac:dyDescent="0.3">
      <c r="B11" s="5" t="s">
        <v>35</v>
      </c>
      <c r="C11" s="5" t="s">
        <v>28</v>
      </c>
      <c r="D11" s="5" t="s">
        <v>28</v>
      </c>
      <c r="E11" s="5" t="s">
        <v>34</v>
      </c>
      <c r="F11" s="5" t="s">
        <v>30</v>
      </c>
      <c r="G11" s="6" t="e">
        <f t="shared" si="0"/>
        <v>#REF!</v>
      </c>
      <c r="H11" s="34" t="e">
        <f>VLOOKUP($E11,#REF!,3,0)*'2018'!H11</f>
        <v>#REF!</v>
      </c>
      <c r="I11" s="34" t="e">
        <f>VLOOKUP($E11,#REF!,3,0)*'2018'!I11</f>
        <v>#REF!</v>
      </c>
      <c r="J11" s="34" t="e">
        <f>VLOOKUP($E11,#REF!,3,0)*'2018'!J11</f>
        <v>#REF!</v>
      </c>
      <c r="K11" s="34" t="e">
        <f>VLOOKUP($E11,#REF!,3,0)*'2018'!K11</f>
        <v>#REF!</v>
      </c>
      <c r="L11" s="34" t="e">
        <f>VLOOKUP($E11,#REF!,3,0)*'2018'!L11</f>
        <v>#REF!</v>
      </c>
      <c r="M11" s="34" t="e">
        <f>VLOOKUP($E11,#REF!,3,0)*'2018'!M11</f>
        <v>#REF!</v>
      </c>
      <c r="N11" s="34" t="e">
        <f>VLOOKUP($E11,#REF!,3,0)*'2018'!N11</f>
        <v>#REF!</v>
      </c>
      <c r="O11" s="34" t="e">
        <f>VLOOKUP($E11,#REF!,3,0)*'2018'!O11</f>
        <v>#REF!</v>
      </c>
      <c r="P11" s="34" t="e">
        <f>VLOOKUP($E11,#REF!,3,0)*'2018'!P11</f>
        <v>#REF!</v>
      </c>
      <c r="Q11" s="34" t="e">
        <f>VLOOKUP($E11,#REF!,3,0)*'2018'!Q11</f>
        <v>#REF!</v>
      </c>
      <c r="R11" s="34" t="e">
        <f>VLOOKUP($E11,#REF!,3,0)*'2018'!R11</f>
        <v>#REF!</v>
      </c>
      <c r="S11" s="34" t="e">
        <f>VLOOKUP($E11,#REF!,3,0)*'2018'!S11</f>
        <v>#REF!</v>
      </c>
      <c r="T11" s="5">
        <v>10.446</v>
      </c>
      <c r="V11" s="5" t="s">
        <v>35</v>
      </c>
      <c r="W11" s="5" t="s">
        <v>28</v>
      </c>
      <c r="X11" s="5" t="s">
        <v>28</v>
      </c>
      <c r="Y11" s="5" t="s">
        <v>34</v>
      </c>
      <c r="Z11" s="5" t="s">
        <v>30</v>
      </c>
      <c r="AA11" s="54" t="e">
        <f>AB11/#REF!</f>
        <v>#REF!</v>
      </c>
      <c r="AB11" s="6" t="e">
        <f>G11-#REF!</f>
        <v>#REF!</v>
      </c>
      <c r="AC11" s="6" t="e">
        <f>H11-#REF!</f>
        <v>#REF!</v>
      </c>
      <c r="AD11" s="6" t="e">
        <f>I11-#REF!</f>
        <v>#REF!</v>
      </c>
      <c r="AE11" s="6" t="e">
        <f>J11-#REF!</f>
        <v>#REF!</v>
      </c>
      <c r="AF11" s="6" t="e">
        <f>K11-#REF!</f>
        <v>#REF!</v>
      </c>
      <c r="AG11" s="6" t="e">
        <f>L11-#REF!</f>
        <v>#REF!</v>
      </c>
      <c r="AH11" s="6" t="e">
        <f>M11-#REF!</f>
        <v>#REF!</v>
      </c>
      <c r="AI11" s="6" t="e">
        <f>N11-#REF!</f>
        <v>#REF!</v>
      </c>
      <c r="AJ11" s="6" t="e">
        <f>O11-#REF!</f>
        <v>#REF!</v>
      </c>
      <c r="AK11" s="6" t="e">
        <f>P11-#REF!</f>
        <v>#REF!</v>
      </c>
      <c r="AL11" s="6" t="e">
        <f>Q11-#REF!</f>
        <v>#REF!</v>
      </c>
      <c r="AM11" s="6" t="e">
        <f>R11-#REF!</f>
        <v>#REF!</v>
      </c>
      <c r="AN11" s="6" t="e">
        <f>S11-#REF!</f>
        <v>#REF!</v>
      </c>
      <c r="AO11" s="6" t="e">
        <f>T11-#REF!</f>
        <v>#REF!</v>
      </c>
    </row>
    <row r="12" spans="2:41" s="3" customFormat="1" ht="24.95" customHeight="1" x14ac:dyDescent="0.3">
      <c r="B12" s="5" t="s">
        <v>35</v>
      </c>
      <c r="C12" s="5" t="s">
        <v>36</v>
      </c>
      <c r="D12" s="5" t="s">
        <v>28</v>
      </c>
      <c r="E12" s="5" t="s">
        <v>29</v>
      </c>
      <c r="F12" s="5" t="s">
        <v>30</v>
      </c>
      <c r="G12" s="6" t="e">
        <f t="shared" si="0"/>
        <v>#REF!</v>
      </c>
      <c r="H12" s="34" t="e">
        <f>VLOOKUP($E12,#REF!,3,0)*'2018'!H12</f>
        <v>#REF!</v>
      </c>
      <c r="I12" s="34" t="e">
        <f>VLOOKUP($E12,#REF!,3,0)*'2018'!I12</f>
        <v>#REF!</v>
      </c>
      <c r="J12" s="34" t="e">
        <f>VLOOKUP($E12,#REF!,3,0)*'2018'!J12</f>
        <v>#REF!</v>
      </c>
      <c r="K12" s="34" t="e">
        <f>VLOOKUP($E12,#REF!,3,0)*'2018'!K12</f>
        <v>#REF!</v>
      </c>
      <c r="L12" s="34" t="e">
        <f>VLOOKUP($E12,#REF!,3,0)*'2018'!L12</f>
        <v>#REF!</v>
      </c>
      <c r="M12" s="34" t="e">
        <f>VLOOKUP($E12,#REF!,3,0)*'2018'!M12</f>
        <v>#REF!</v>
      </c>
      <c r="N12" s="34" t="e">
        <f>VLOOKUP($E12,#REF!,3,0)*'2018'!N12</f>
        <v>#REF!</v>
      </c>
      <c r="O12" s="34" t="e">
        <f>VLOOKUP($E12,#REF!,3,0)*'2018'!O12</f>
        <v>#REF!</v>
      </c>
      <c r="P12" s="34" t="e">
        <f>VLOOKUP($E12,#REF!,3,0)*'2018'!P12</f>
        <v>#REF!</v>
      </c>
      <c r="Q12" s="34" t="e">
        <f>VLOOKUP($E12,#REF!,3,0)*'2018'!Q12</f>
        <v>#REF!</v>
      </c>
      <c r="R12" s="34" t="e">
        <f>VLOOKUP($E12,#REF!,3,0)*'2018'!R12</f>
        <v>#REF!</v>
      </c>
      <c r="S12" s="34" t="e">
        <f>VLOOKUP($E12,#REF!,3,0)*'2018'!S12</f>
        <v>#REF!</v>
      </c>
      <c r="T12" s="5">
        <v>1.9319999999999999</v>
      </c>
      <c r="V12" s="5" t="s">
        <v>35</v>
      </c>
      <c r="W12" s="5" t="s">
        <v>36</v>
      </c>
      <c r="X12" s="5" t="s">
        <v>28</v>
      </c>
      <c r="Y12" s="5" t="s">
        <v>29</v>
      </c>
      <c r="Z12" s="5" t="s">
        <v>30</v>
      </c>
      <c r="AA12" s="54" t="e">
        <f>AB12/#REF!</f>
        <v>#REF!</v>
      </c>
      <c r="AB12" s="6" t="e">
        <f>G12-#REF!</f>
        <v>#REF!</v>
      </c>
      <c r="AC12" s="6" t="e">
        <f>H12-#REF!</f>
        <v>#REF!</v>
      </c>
      <c r="AD12" s="6" t="e">
        <f>I12-#REF!</f>
        <v>#REF!</v>
      </c>
      <c r="AE12" s="6" t="e">
        <f>J12-#REF!</f>
        <v>#REF!</v>
      </c>
      <c r="AF12" s="6" t="e">
        <f>K12-#REF!</f>
        <v>#REF!</v>
      </c>
      <c r="AG12" s="6" t="e">
        <f>L12-#REF!</f>
        <v>#REF!</v>
      </c>
      <c r="AH12" s="6" t="e">
        <f>M12-#REF!</f>
        <v>#REF!</v>
      </c>
      <c r="AI12" s="6" t="e">
        <f>N12-#REF!</f>
        <v>#REF!</v>
      </c>
      <c r="AJ12" s="6" t="e">
        <f>O12-#REF!</f>
        <v>#REF!</v>
      </c>
      <c r="AK12" s="6" t="e">
        <f>P12-#REF!</f>
        <v>#REF!</v>
      </c>
      <c r="AL12" s="6" t="e">
        <f>Q12-#REF!</f>
        <v>#REF!</v>
      </c>
      <c r="AM12" s="6" t="e">
        <f>R12-#REF!</f>
        <v>#REF!</v>
      </c>
      <c r="AN12" s="6" t="e">
        <f>S12-#REF!</f>
        <v>#REF!</v>
      </c>
      <c r="AO12" s="6" t="e">
        <f>T12-#REF!</f>
        <v>#REF!</v>
      </c>
    </row>
    <row r="13" spans="2:41" s="3" customFormat="1" ht="24.95" customHeight="1" x14ac:dyDescent="0.3">
      <c r="B13" s="5" t="s">
        <v>37</v>
      </c>
      <c r="C13" s="78" t="s">
        <v>38</v>
      </c>
      <c r="D13" s="5" t="s">
        <v>23</v>
      </c>
      <c r="E13" s="5" t="s">
        <v>24</v>
      </c>
      <c r="F13" s="5" t="s">
        <v>25</v>
      </c>
      <c r="G13" s="6" t="e">
        <f t="shared" si="0"/>
        <v>#REF!</v>
      </c>
      <c r="H13" s="34" t="e">
        <f>VLOOKUP($E13,#REF!,3,0)*'2018'!H13</f>
        <v>#REF!</v>
      </c>
      <c r="I13" s="34" t="e">
        <f>VLOOKUP($E13,#REF!,3,0)*'2018'!I13</f>
        <v>#REF!</v>
      </c>
      <c r="J13" s="34" t="e">
        <f>VLOOKUP($E13,#REF!,3,0)*'2018'!J13</f>
        <v>#REF!</v>
      </c>
      <c r="K13" s="34" t="e">
        <f>VLOOKUP($E13,#REF!,3,0)*'2018'!K13</f>
        <v>#REF!</v>
      </c>
      <c r="L13" s="34" t="e">
        <f>VLOOKUP($E13,#REF!,3,0)*'2018'!L13</f>
        <v>#REF!</v>
      </c>
      <c r="M13" s="34" t="e">
        <f>VLOOKUP($E13,#REF!,3,0)*'2018'!M13</f>
        <v>#REF!</v>
      </c>
      <c r="N13" s="34" t="e">
        <f>VLOOKUP($E13,#REF!,3,0)*'2018'!N13</f>
        <v>#REF!</v>
      </c>
      <c r="O13" s="34" t="e">
        <f>VLOOKUP($E13,#REF!,3,0)*'2018'!O13</f>
        <v>#REF!</v>
      </c>
      <c r="P13" s="34" t="e">
        <f>VLOOKUP($E13,#REF!,3,0)*'2018'!P13</f>
        <v>#REF!</v>
      </c>
      <c r="Q13" s="34" t="e">
        <f>VLOOKUP($E13,#REF!,3,0)*'2018'!Q13</f>
        <v>#REF!</v>
      </c>
      <c r="R13" s="34" t="e">
        <f>VLOOKUP($E13,#REF!,3,0)*'2018'!R13</f>
        <v>#REF!</v>
      </c>
      <c r="S13" s="34" t="e">
        <f>VLOOKUP($E13,#REF!,3,0)*'2018'!S13</f>
        <v>#REF!</v>
      </c>
      <c r="T13" s="5">
        <v>459.60700000000003</v>
      </c>
      <c r="V13" s="78" t="s">
        <v>37</v>
      </c>
      <c r="W13" s="5" t="s">
        <v>38</v>
      </c>
      <c r="X13" s="5" t="s">
        <v>23</v>
      </c>
      <c r="Y13" s="5" t="s">
        <v>24</v>
      </c>
      <c r="Z13" s="5" t="s">
        <v>25</v>
      </c>
      <c r="AA13" s="54" t="e">
        <f>AB13/#REF!</f>
        <v>#REF!</v>
      </c>
      <c r="AB13" s="6" t="e">
        <f>G13-#REF!</f>
        <v>#REF!</v>
      </c>
      <c r="AC13" s="6" t="e">
        <f>H13-#REF!</f>
        <v>#REF!</v>
      </c>
      <c r="AD13" s="6" t="e">
        <f>I13-#REF!</f>
        <v>#REF!</v>
      </c>
      <c r="AE13" s="6" t="e">
        <f>J13-#REF!</f>
        <v>#REF!</v>
      </c>
      <c r="AF13" s="6" t="e">
        <f>K13-#REF!</f>
        <v>#REF!</v>
      </c>
      <c r="AG13" s="6" t="e">
        <f>L13-#REF!</f>
        <v>#REF!</v>
      </c>
      <c r="AH13" s="6" t="e">
        <f>M13-#REF!</f>
        <v>#REF!</v>
      </c>
      <c r="AI13" s="6" t="e">
        <f>N13-#REF!</f>
        <v>#REF!</v>
      </c>
      <c r="AJ13" s="6" t="e">
        <f>O13-#REF!</f>
        <v>#REF!</v>
      </c>
      <c r="AK13" s="6" t="e">
        <f>P13-#REF!</f>
        <v>#REF!</v>
      </c>
      <c r="AL13" s="6" t="e">
        <f>Q13-#REF!</f>
        <v>#REF!</v>
      </c>
      <c r="AM13" s="6" t="e">
        <f>R13-#REF!</f>
        <v>#REF!</v>
      </c>
      <c r="AN13" s="6" t="e">
        <f>S13-#REF!</f>
        <v>#REF!</v>
      </c>
      <c r="AO13" s="6" t="e">
        <f>T13-#REF!</f>
        <v>#REF!</v>
      </c>
    </row>
    <row r="14" spans="2:41" s="3" customFormat="1" ht="24.95" customHeight="1" x14ac:dyDescent="0.3">
      <c r="B14" s="5" t="s">
        <v>37</v>
      </c>
      <c r="C14" s="79"/>
      <c r="D14" s="5" t="s">
        <v>23</v>
      </c>
      <c r="E14" s="5" t="s">
        <v>26</v>
      </c>
      <c r="F14" s="5" t="s">
        <v>27</v>
      </c>
      <c r="G14" s="6" t="e">
        <f t="shared" si="0"/>
        <v>#REF!</v>
      </c>
      <c r="H14" s="34" t="e">
        <f>VLOOKUP($E14,#REF!,3,0)*'2018'!H14</f>
        <v>#REF!</v>
      </c>
      <c r="I14" s="34" t="e">
        <f>VLOOKUP($E14,#REF!,3,0)*'2018'!I14</f>
        <v>#REF!</v>
      </c>
      <c r="J14" s="34" t="e">
        <f>VLOOKUP($E14,#REF!,3,0)*'2018'!J14</f>
        <v>#REF!</v>
      </c>
      <c r="K14" s="34" t="e">
        <f>VLOOKUP($E14,#REF!,3,0)*'2018'!K14</f>
        <v>#REF!</v>
      </c>
      <c r="L14" s="34" t="e">
        <f>VLOOKUP($E14,#REF!,3,0)*'2018'!L14</f>
        <v>#REF!</v>
      </c>
      <c r="M14" s="34" t="e">
        <f>VLOOKUP($E14,#REF!,3,0)*'2018'!M14</f>
        <v>#REF!</v>
      </c>
      <c r="N14" s="34" t="e">
        <f>VLOOKUP($E14,#REF!,3,0)*'2018'!N14</f>
        <v>#REF!</v>
      </c>
      <c r="O14" s="34" t="e">
        <f>VLOOKUP($E14,#REF!,3,0)*'2018'!O14</f>
        <v>#REF!</v>
      </c>
      <c r="P14" s="34" t="e">
        <f>VLOOKUP($E14,#REF!,3,0)*'2018'!P14</f>
        <v>#REF!</v>
      </c>
      <c r="Q14" s="34" t="e">
        <f>VLOOKUP($E14,#REF!,3,0)*'2018'!Q14</f>
        <v>#REF!</v>
      </c>
      <c r="R14" s="34" t="e">
        <f>VLOOKUP($E14,#REF!,3,0)*'2018'!R14</f>
        <v>#REF!</v>
      </c>
      <c r="S14" s="34" t="e">
        <f>VLOOKUP($E14,#REF!,3,0)*'2018'!S14</f>
        <v>#REF!</v>
      </c>
      <c r="T14" s="5">
        <v>392.38900000000001</v>
      </c>
      <c r="V14" s="79"/>
      <c r="W14" s="5" t="s">
        <v>38</v>
      </c>
      <c r="X14" s="5" t="s">
        <v>23</v>
      </c>
      <c r="Y14" s="5" t="s">
        <v>26</v>
      </c>
      <c r="Z14" s="5" t="s">
        <v>27</v>
      </c>
      <c r="AA14" s="54" t="e">
        <f>AB14/#REF!</f>
        <v>#REF!</v>
      </c>
      <c r="AB14" s="6" t="e">
        <f>G14-#REF!</f>
        <v>#REF!</v>
      </c>
      <c r="AC14" s="6" t="e">
        <f>H14-#REF!</f>
        <v>#REF!</v>
      </c>
      <c r="AD14" s="6" t="e">
        <f>I14-#REF!</f>
        <v>#REF!</v>
      </c>
      <c r="AE14" s="6" t="e">
        <f>J14-#REF!</f>
        <v>#REF!</v>
      </c>
      <c r="AF14" s="6" t="e">
        <f>K14-#REF!</f>
        <v>#REF!</v>
      </c>
      <c r="AG14" s="6" t="e">
        <f>L14-#REF!</f>
        <v>#REF!</v>
      </c>
      <c r="AH14" s="6" t="e">
        <f>M14-#REF!</f>
        <v>#REF!</v>
      </c>
      <c r="AI14" s="6" t="e">
        <f>N14-#REF!</f>
        <v>#REF!</v>
      </c>
      <c r="AJ14" s="6" t="e">
        <f>O14-#REF!</f>
        <v>#REF!</v>
      </c>
      <c r="AK14" s="6" t="e">
        <f>P14-#REF!</f>
        <v>#REF!</v>
      </c>
      <c r="AL14" s="6" t="e">
        <f>Q14-#REF!</f>
        <v>#REF!</v>
      </c>
      <c r="AM14" s="6" t="e">
        <f>R14-#REF!</f>
        <v>#REF!</v>
      </c>
      <c r="AN14" s="6" t="e">
        <f>S14-#REF!</f>
        <v>#REF!</v>
      </c>
      <c r="AO14" s="6" t="e">
        <f>T14-#REF!</f>
        <v>#REF!</v>
      </c>
    </row>
    <row r="15" spans="2:41" s="3" customFormat="1" ht="24.95" customHeight="1" x14ac:dyDescent="0.3">
      <c r="B15" s="5" t="s">
        <v>37</v>
      </c>
      <c r="C15" s="78" t="s">
        <v>39</v>
      </c>
      <c r="D15" s="5" t="s">
        <v>23</v>
      </c>
      <c r="E15" s="5" t="s">
        <v>24</v>
      </c>
      <c r="F15" s="5" t="s">
        <v>25</v>
      </c>
      <c r="G15" s="6" t="e">
        <f t="shared" si="0"/>
        <v>#REF!</v>
      </c>
      <c r="H15" s="34" t="e">
        <f>VLOOKUP($E15,#REF!,3,0)*'2018'!H15</f>
        <v>#REF!</v>
      </c>
      <c r="I15" s="34" t="e">
        <f>VLOOKUP($E15,#REF!,3,0)*'2018'!I15</f>
        <v>#REF!</v>
      </c>
      <c r="J15" s="34" t="e">
        <f>VLOOKUP($E15,#REF!,3,0)*'2018'!J15</f>
        <v>#REF!</v>
      </c>
      <c r="K15" s="34" t="e">
        <f>VLOOKUP($E15,#REF!,3,0)*'2018'!K15</f>
        <v>#REF!</v>
      </c>
      <c r="L15" s="34" t="e">
        <f>VLOOKUP($E15,#REF!,3,0)*'2018'!L15</f>
        <v>#REF!</v>
      </c>
      <c r="M15" s="34" t="e">
        <f>VLOOKUP($E15,#REF!,3,0)*'2018'!M15</f>
        <v>#REF!</v>
      </c>
      <c r="N15" s="34" t="e">
        <f>VLOOKUP($E15,#REF!,3,0)*'2018'!N15</f>
        <v>#REF!</v>
      </c>
      <c r="O15" s="34" t="e">
        <f>VLOOKUP($E15,#REF!,3,0)*'2018'!O15</f>
        <v>#REF!</v>
      </c>
      <c r="P15" s="34" t="e">
        <f>VLOOKUP($E15,#REF!,3,0)*'2018'!P15</f>
        <v>#REF!</v>
      </c>
      <c r="Q15" s="34" t="e">
        <f>VLOOKUP($E15,#REF!,3,0)*'2018'!Q15</f>
        <v>#REF!</v>
      </c>
      <c r="R15" s="34" t="e">
        <f>VLOOKUP($E15,#REF!,3,0)*'2018'!R15</f>
        <v>#REF!</v>
      </c>
      <c r="S15" s="34" t="e">
        <f>VLOOKUP($E15,#REF!,3,0)*'2018'!S15</f>
        <v>#REF!</v>
      </c>
      <c r="T15" s="5">
        <v>5.8339999999999996</v>
      </c>
      <c r="V15" s="78" t="s">
        <v>37</v>
      </c>
      <c r="W15" s="5" t="s">
        <v>39</v>
      </c>
      <c r="X15" s="5" t="s">
        <v>23</v>
      </c>
      <c r="Y15" s="5" t="s">
        <v>24</v>
      </c>
      <c r="Z15" s="5" t="s">
        <v>25</v>
      </c>
      <c r="AA15" s="54" t="e">
        <f>AB15/#REF!</f>
        <v>#REF!</v>
      </c>
      <c r="AB15" s="6" t="e">
        <f>G15-#REF!</f>
        <v>#REF!</v>
      </c>
      <c r="AC15" s="6" t="e">
        <f>H15-#REF!</f>
        <v>#REF!</v>
      </c>
      <c r="AD15" s="6" t="e">
        <f>I15-#REF!</f>
        <v>#REF!</v>
      </c>
      <c r="AE15" s="6" t="e">
        <f>J15-#REF!</f>
        <v>#REF!</v>
      </c>
      <c r="AF15" s="6" t="e">
        <f>K15-#REF!</f>
        <v>#REF!</v>
      </c>
      <c r="AG15" s="6" t="e">
        <f>L15-#REF!</f>
        <v>#REF!</v>
      </c>
      <c r="AH15" s="6" t="e">
        <f>M15-#REF!</f>
        <v>#REF!</v>
      </c>
      <c r="AI15" s="6" t="e">
        <f>N15-#REF!</f>
        <v>#REF!</v>
      </c>
      <c r="AJ15" s="6" t="e">
        <f>O15-#REF!</f>
        <v>#REF!</v>
      </c>
      <c r="AK15" s="6" t="e">
        <f>P15-#REF!</f>
        <v>#REF!</v>
      </c>
      <c r="AL15" s="6" t="e">
        <f>Q15-#REF!</f>
        <v>#REF!</v>
      </c>
      <c r="AM15" s="6" t="e">
        <f>R15-#REF!</f>
        <v>#REF!</v>
      </c>
      <c r="AN15" s="6" t="e">
        <f>S15-#REF!</f>
        <v>#REF!</v>
      </c>
      <c r="AO15" s="6" t="e">
        <f>T15-#REF!</f>
        <v>#REF!</v>
      </c>
    </row>
    <row r="16" spans="2:41" s="3" customFormat="1" ht="24.95" customHeight="1" x14ac:dyDescent="0.3">
      <c r="B16" s="5" t="s">
        <v>37</v>
      </c>
      <c r="C16" s="79"/>
      <c r="D16" s="5" t="s">
        <v>23</v>
      </c>
      <c r="E16" s="5" t="s">
        <v>26</v>
      </c>
      <c r="F16" s="5" t="s">
        <v>27</v>
      </c>
      <c r="G16" s="6" t="e">
        <f t="shared" si="0"/>
        <v>#REF!</v>
      </c>
      <c r="H16" s="34" t="e">
        <f>VLOOKUP($E16,#REF!,3,0)*'2018'!H16</f>
        <v>#REF!</v>
      </c>
      <c r="I16" s="34" t="e">
        <f>VLOOKUP($E16,#REF!,3,0)*'2018'!I16</f>
        <v>#REF!</v>
      </c>
      <c r="J16" s="34" t="e">
        <f>VLOOKUP($E16,#REF!,3,0)*'2018'!J16</f>
        <v>#REF!</v>
      </c>
      <c r="K16" s="34" t="e">
        <f>VLOOKUP($E16,#REF!,3,0)*'2018'!K16</f>
        <v>#REF!</v>
      </c>
      <c r="L16" s="34" t="e">
        <f>VLOOKUP($E16,#REF!,3,0)*'2018'!L16</f>
        <v>#REF!</v>
      </c>
      <c r="M16" s="34" t="e">
        <f>VLOOKUP($E16,#REF!,3,0)*'2018'!M16</f>
        <v>#REF!</v>
      </c>
      <c r="N16" s="34" t="e">
        <f>VLOOKUP($E16,#REF!,3,0)*'2018'!N16</f>
        <v>#REF!</v>
      </c>
      <c r="O16" s="34" t="e">
        <f>VLOOKUP($E16,#REF!,3,0)*'2018'!O16</f>
        <v>#REF!</v>
      </c>
      <c r="P16" s="34" t="e">
        <f>VLOOKUP($E16,#REF!,3,0)*'2018'!P16</f>
        <v>#REF!</v>
      </c>
      <c r="Q16" s="34" t="e">
        <f>VLOOKUP($E16,#REF!,3,0)*'2018'!Q16</f>
        <v>#REF!</v>
      </c>
      <c r="R16" s="34" t="e">
        <f>VLOOKUP($E16,#REF!,3,0)*'2018'!R16</f>
        <v>#REF!</v>
      </c>
      <c r="S16" s="34" t="e">
        <f>VLOOKUP($E16,#REF!,3,0)*'2018'!S16</f>
        <v>#REF!</v>
      </c>
      <c r="T16" s="5">
        <v>55.18</v>
      </c>
      <c r="V16" s="79"/>
      <c r="W16" s="5" t="s">
        <v>39</v>
      </c>
      <c r="X16" s="5" t="s">
        <v>23</v>
      </c>
      <c r="Y16" s="5" t="s">
        <v>26</v>
      </c>
      <c r="Z16" s="5" t="s">
        <v>27</v>
      </c>
      <c r="AA16" s="54" t="e">
        <f>AB16/#REF!</f>
        <v>#REF!</v>
      </c>
      <c r="AB16" s="6" t="e">
        <f>G16-#REF!</f>
        <v>#REF!</v>
      </c>
      <c r="AC16" s="6" t="e">
        <f>H16-#REF!</f>
        <v>#REF!</v>
      </c>
      <c r="AD16" s="6" t="e">
        <f>I16-#REF!</f>
        <v>#REF!</v>
      </c>
      <c r="AE16" s="6" t="e">
        <f>J16-#REF!</f>
        <v>#REF!</v>
      </c>
      <c r="AF16" s="6" t="e">
        <f>K16-#REF!</f>
        <v>#REF!</v>
      </c>
      <c r="AG16" s="6" t="e">
        <f>L16-#REF!</f>
        <v>#REF!</v>
      </c>
      <c r="AH16" s="6" t="e">
        <f>M16-#REF!</f>
        <v>#REF!</v>
      </c>
      <c r="AI16" s="6" t="e">
        <f>N16-#REF!</f>
        <v>#REF!</v>
      </c>
      <c r="AJ16" s="6" t="e">
        <f>O16-#REF!</f>
        <v>#REF!</v>
      </c>
      <c r="AK16" s="6" t="e">
        <f>P16-#REF!</f>
        <v>#REF!</v>
      </c>
      <c r="AL16" s="6" t="e">
        <f>Q16-#REF!</f>
        <v>#REF!</v>
      </c>
      <c r="AM16" s="6" t="e">
        <f>R16-#REF!</f>
        <v>#REF!</v>
      </c>
      <c r="AN16" s="6" t="e">
        <f>S16-#REF!</f>
        <v>#REF!</v>
      </c>
      <c r="AO16" s="6" t="e">
        <f>T16-#REF!</f>
        <v>#REF!</v>
      </c>
    </row>
    <row r="17" spans="2:41" s="3" customFormat="1" ht="24.95" customHeight="1" x14ac:dyDescent="0.3">
      <c r="B17" s="5" t="s">
        <v>37</v>
      </c>
      <c r="C17" s="78" t="s">
        <v>40</v>
      </c>
      <c r="D17" s="5" t="s">
        <v>23</v>
      </c>
      <c r="E17" s="5" t="s">
        <v>24</v>
      </c>
      <c r="F17" s="5" t="s">
        <v>25</v>
      </c>
      <c r="G17" s="6" t="e">
        <f t="shared" si="0"/>
        <v>#REF!</v>
      </c>
      <c r="H17" s="34" t="e">
        <f>VLOOKUP($E17,#REF!,3,0)*'2018'!H17</f>
        <v>#REF!</v>
      </c>
      <c r="I17" s="34" t="e">
        <f>VLOOKUP($E17,#REF!,3,0)*'2018'!I17</f>
        <v>#REF!</v>
      </c>
      <c r="J17" s="34" t="e">
        <f>VLOOKUP($E17,#REF!,3,0)*'2018'!J17</f>
        <v>#REF!</v>
      </c>
      <c r="K17" s="34" t="e">
        <f>VLOOKUP($E17,#REF!,3,0)*'2018'!K17</f>
        <v>#REF!</v>
      </c>
      <c r="L17" s="34" t="e">
        <f>VLOOKUP($E17,#REF!,3,0)*'2018'!L17</f>
        <v>#REF!</v>
      </c>
      <c r="M17" s="34" t="e">
        <f>VLOOKUP($E17,#REF!,3,0)*'2018'!M17</f>
        <v>#REF!</v>
      </c>
      <c r="N17" s="34" t="e">
        <f>VLOOKUP($E17,#REF!,3,0)*'2018'!N17</f>
        <v>#REF!</v>
      </c>
      <c r="O17" s="34" t="e">
        <f>VLOOKUP($E17,#REF!,3,0)*'2018'!O17</f>
        <v>#REF!</v>
      </c>
      <c r="P17" s="34" t="e">
        <f>VLOOKUP($E17,#REF!,3,0)*'2018'!P17</f>
        <v>#REF!</v>
      </c>
      <c r="Q17" s="34" t="e">
        <f>VLOOKUP($E17,#REF!,3,0)*'2018'!Q17</f>
        <v>#REF!</v>
      </c>
      <c r="R17" s="34" t="e">
        <f>VLOOKUP($E17,#REF!,3,0)*'2018'!R17</f>
        <v>#REF!</v>
      </c>
      <c r="S17" s="34" t="e">
        <f>VLOOKUP($E17,#REF!,3,0)*'2018'!S17</f>
        <v>#REF!</v>
      </c>
      <c r="T17" s="5">
        <v>44.247</v>
      </c>
      <c r="V17" s="78" t="s">
        <v>37</v>
      </c>
      <c r="W17" s="5" t="s">
        <v>40</v>
      </c>
      <c r="X17" s="5" t="s">
        <v>23</v>
      </c>
      <c r="Y17" s="5" t="s">
        <v>24</v>
      </c>
      <c r="Z17" s="5" t="s">
        <v>25</v>
      </c>
      <c r="AA17" s="54" t="e">
        <f>AB17/#REF!</f>
        <v>#REF!</v>
      </c>
      <c r="AB17" s="6" t="e">
        <f>G17-#REF!</f>
        <v>#REF!</v>
      </c>
      <c r="AC17" s="6" t="e">
        <f>H17-#REF!</f>
        <v>#REF!</v>
      </c>
      <c r="AD17" s="6" t="e">
        <f>I17-#REF!</f>
        <v>#REF!</v>
      </c>
      <c r="AE17" s="6" t="e">
        <f>J17-#REF!</f>
        <v>#REF!</v>
      </c>
      <c r="AF17" s="6" t="e">
        <f>K17-#REF!</f>
        <v>#REF!</v>
      </c>
      <c r="AG17" s="6" t="e">
        <f>L17-#REF!</f>
        <v>#REF!</v>
      </c>
      <c r="AH17" s="6" t="e">
        <f>M17-#REF!</f>
        <v>#REF!</v>
      </c>
      <c r="AI17" s="6" t="e">
        <f>N17-#REF!</f>
        <v>#REF!</v>
      </c>
      <c r="AJ17" s="6" t="e">
        <f>O17-#REF!</f>
        <v>#REF!</v>
      </c>
      <c r="AK17" s="6" t="e">
        <f>P17-#REF!</f>
        <v>#REF!</v>
      </c>
      <c r="AL17" s="6" t="e">
        <f>Q17-#REF!</f>
        <v>#REF!</v>
      </c>
      <c r="AM17" s="6" t="e">
        <f>R17-#REF!</f>
        <v>#REF!</v>
      </c>
      <c r="AN17" s="6" t="e">
        <f>S17-#REF!</f>
        <v>#REF!</v>
      </c>
      <c r="AO17" s="6" t="e">
        <f>T17-#REF!</f>
        <v>#REF!</v>
      </c>
    </row>
    <row r="18" spans="2:41" s="3" customFormat="1" ht="24.95" customHeight="1" x14ac:dyDescent="0.3">
      <c r="B18" s="5" t="s">
        <v>37</v>
      </c>
      <c r="C18" s="79"/>
      <c r="D18" s="5" t="s">
        <v>23</v>
      </c>
      <c r="E18" s="5" t="s">
        <v>26</v>
      </c>
      <c r="F18" s="5" t="s">
        <v>27</v>
      </c>
      <c r="G18" s="6" t="e">
        <f t="shared" si="0"/>
        <v>#REF!</v>
      </c>
      <c r="H18" s="34" t="e">
        <f>VLOOKUP($E18,#REF!,3,0)*'2018'!H18</f>
        <v>#REF!</v>
      </c>
      <c r="I18" s="34" t="e">
        <f>VLOOKUP($E18,#REF!,3,0)*'2018'!I18</f>
        <v>#REF!</v>
      </c>
      <c r="J18" s="34" t="e">
        <f>VLOOKUP($E18,#REF!,3,0)*'2018'!J18</f>
        <v>#REF!</v>
      </c>
      <c r="K18" s="34" t="e">
        <f>VLOOKUP($E18,#REF!,3,0)*'2018'!K18</f>
        <v>#REF!</v>
      </c>
      <c r="L18" s="34" t="e">
        <f>VLOOKUP($E18,#REF!,3,0)*'2018'!L18</f>
        <v>#REF!</v>
      </c>
      <c r="M18" s="34" t="e">
        <f>VLOOKUP($E18,#REF!,3,0)*'2018'!M18</f>
        <v>#REF!</v>
      </c>
      <c r="N18" s="34" t="e">
        <f>VLOOKUP($E18,#REF!,3,0)*'2018'!N18</f>
        <v>#REF!</v>
      </c>
      <c r="O18" s="34" t="e">
        <f>VLOOKUP($E18,#REF!,3,0)*'2018'!O18</f>
        <v>#REF!</v>
      </c>
      <c r="P18" s="34" t="e">
        <f>VLOOKUP($E18,#REF!,3,0)*'2018'!P18</f>
        <v>#REF!</v>
      </c>
      <c r="Q18" s="34" t="e">
        <f>VLOOKUP($E18,#REF!,3,0)*'2018'!Q18</f>
        <v>#REF!</v>
      </c>
      <c r="R18" s="34" t="e">
        <f>VLOOKUP($E18,#REF!,3,0)*'2018'!R18</f>
        <v>#REF!</v>
      </c>
      <c r="S18" s="34" t="e">
        <f>VLOOKUP($E18,#REF!,3,0)*'2018'!S18</f>
        <v>#REF!</v>
      </c>
      <c r="T18" s="5">
        <v>141.553</v>
      </c>
      <c r="V18" s="79"/>
      <c r="W18" s="5" t="s">
        <v>40</v>
      </c>
      <c r="X18" s="5" t="s">
        <v>23</v>
      </c>
      <c r="Y18" s="5" t="s">
        <v>26</v>
      </c>
      <c r="Z18" s="5" t="s">
        <v>27</v>
      </c>
      <c r="AA18" s="54" t="e">
        <f>AB18/#REF!</f>
        <v>#REF!</v>
      </c>
      <c r="AB18" s="6" t="e">
        <f>G18-#REF!</f>
        <v>#REF!</v>
      </c>
      <c r="AC18" s="6" t="e">
        <f>H18-#REF!</f>
        <v>#REF!</v>
      </c>
      <c r="AD18" s="6" t="e">
        <f>I18-#REF!</f>
        <v>#REF!</v>
      </c>
      <c r="AE18" s="6" t="e">
        <f>J18-#REF!</f>
        <v>#REF!</v>
      </c>
      <c r="AF18" s="6" t="e">
        <f>K18-#REF!</f>
        <v>#REF!</v>
      </c>
      <c r="AG18" s="6" t="e">
        <f>L18-#REF!</f>
        <v>#REF!</v>
      </c>
      <c r="AH18" s="6" t="e">
        <f>M18-#REF!</f>
        <v>#REF!</v>
      </c>
      <c r="AI18" s="6" t="e">
        <f>N18-#REF!</f>
        <v>#REF!</v>
      </c>
      <c r="AJ18" s="6" t="e">
        <f>O18-#REF!</f>
        <v>#REF!</v>
      </c>
      <c r="AK18" s="6" t="e">
        <f>P18-#REF!</f>
        <v>#REF!</v>
      </c>
      <c r="AL18" s="6" t="e">
        <f>Q18-#REF!</f>
        <v>#REF!</v>
      </c>
      <c r="AM18" s="6" t="e">
        <f>R18-#REF!</f>
        <v>#REF!</v>
      </c>
      <c r="AN18" s="6" t="e">
        <f>S18-#REF!</f>
        <v>#REF!</v>
      </c>
      <c r="AO18" s="6" t="e">
        <f>T18-#REF!</f>
        <v>#REF!</v>
      </c>
    </row>
    <row r="19" spans="2:41" s="3" customFormat="1" ht="24.95" customHeight="1" x14ac:dyDescent="0.3">
      <c r="H19" s="68" t="e">
        <f>SUM(H6:H18)</f>
        <v>#REF!</v>
      </c>
      <c r="I19" s="68" t="e">
        <f t="shared" ref="I19:S19" si="1">SUM(I6:I18)</f>
        <v>#REF!</v>
      </c>
      <c r="J19" s="68" t="e">
        <f t="shared" si="1"/>
        <v>#REF!</v>
      </c>
      <c r="K19" s="68" t="e">
        <f t="shared" si="1"/>
        <v>#REF!</v>
      </c>
      <c r="L19" s="68" t="e">
        <f t="shared" si="1"/>
        <v>#REF!</v>
      </c>
      <c r="M19" s="68" t="e">
        <f t="shared" si="1"/>
        <v>#REF!</v>
      </c>
      <c r="N19" s="68" t="e">
        <f t="shared" si="1"/>
        <v>#REF!</v>
      </c>
      <c r="O19" s="68" t="e">
        <f t="shared" si="1"/>
        <v>#REF!</v>
      </c>
      <c r="P19" s="68" t="e">
        <f t="shared" si="1"/>
        <v>#REF!</v>
      </c>
      <c r="Q19" s="68" t="e">
        <f t="shared" si="1"/>
        <v>#REF!</v>
      </c>
      <c r="R19" s="68" t="e">
        <f t="shared" si="1"/>
        <v>#REF!</v>
      </c>
      <c r="S19" s="68" t="e">
        <f t="shared" si="1"/>
        <v>#REF!</v>
      </c>
    </row>
    <row r="20" spans="2:41" s="3" customFormat="1" ht="24.95" customHeight="1" x14ac:dyDescent="0.55000000000000004">
      <c r="E20" s="7"/>
      <c r="F20" s="72" t="s">
        <v>48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Y20" s="7"/>
    </row>
    <row r="21" spans="2:41" s="3" customFormat="1" ht="24.95" customHeight="1" x14ac:dyDescent="0.3">
      <c r="F21" s="70" t="s">
        <v>59</v>
      </c>
      <c r="G21" s="70"/>
      <c r="H21" s="66" t="s">
        <v>41</v>
      </c>
      <c r="I21" s="66" t="s">
        <v>9</v>
      </c>
      <c r="J21" s="66" t="s">
        <v>10</v>
      </c>
      <c r="K21" s="66" t="s">
        <v>11</v>
      </c>
      <c r="L21" s="66" t="s">
        <v>12</v>
      </c>
      <c r="M21" s="66" t="s">
        <v>13</v>
      </c>
      <c r="N21" s="66" t="s">
        <v>14</v>
      </c>
      <c r="O21" s="66" t="s">
        <v>15</v>
      </c>
      <c r="P21" s="66" t="s">
        <v>16</v>
      </c>
      <c r="Q21" s="66" t="s">
        <v>17</v>
      </c>
      <c r="R21" s="66" t="s">
        <v>18</v>
      </c>
      <c r="S21" s="66" t="s">
        <v>19</v>
      </c>
      <c r="T21" s="66" t="s">
        <v>20</v>
      </c>
    </row>
    <row r="22" spans="2:41" s="3" customFormat="1" ht="24.95" customHeight="1" x14ac:dyDescent="0.3">
      <c r="F22" s="71" t="s">
        <v>61</v>
      </c>
      <c r="G22" s="71"/>
      <c r="H22" s="9">
        <v>70501</v>
      </c>
      <c r="I22" s="13">
        <v>83</v>
      </c>
      <c r="J22" s="9">
        <v>10987</v>
      </c>
      <c r="K22" s="13">
        <v>87</v>
      </c>
      <c r="L22" s="9">
        <v>10895</v>
      </c>
      <c r="M22" s="13">
        <v>98</v>
      </c>
      <c r="N22" s="9">
        <v>12037</v>
      </c>
      <c r="O22" s="13">
        <v>69</v>
      </c>
      <c r="P22" s="9">
        <v>13893</v>
      </c>
      <c r="Q22" s="13">
        <v>83</v>
      </c>
      <c r="R22" s="9">
        <v>10769</v>
      </c>
      <c r="S22" s="13">
        <v>119</v>
      </c>
      <c r="T22" s="9">
        <v>11381</v>
      </c>
      <c r="W22" s="62"/>
    </row>
    <row r="23" spans="2:41" s="3" customFormat="1" ht="24.95" customHeight="1" x14ac:dyDescent="0.3">
      <c r="F23" s="69" t="s">
        <v>22</v>
      </c>
      <c r="G23" s="69"/>
      <c r="H23" s="14">
        <v>341</v>
      </c>
      <c r="I23" s="14">
        <v>50</v>
      </c>
      <c r="J23" s="11"/>
      <c r="K23" s="14">
        <v>63</v>
      </c>
      <c r="L23" s="11"/>
      <c r="M23" s="14">
        <v>62</v>
      </c>
      <c r="N23" s="11"/>
      <c r="O23" s="14">
        <v>38</v>
      </c>
      <c r="P23" s="11"/>
      <c r="Q23" s="14">
        <v>55</v>
      </c>
      <c r="R23" s="11"/>
      <c r="S23" s="14">
        <v>73</v>
      </c>
      <c r="T23" s="11"/>
      <c r="W23" s="62"/>
    </row>
    <row r="24" spans="2:41" s="3" customFormat="1" ht="24.95" customHeight="1" x14ac:dyDescent="0.3">
      <c r="F24" s="69" t="s">
        <v>42</v>
      </c>
      <c r="G24" s="69"/>
      <c r="H24" s="14">
        <v>584</v>
      </c>
      <c r="I24" s="11"/>
      <c r="J24" s="14">
        <v>91</v>
      </c>
      <c r="K24" s="11"/>
      <c r="L24" s="14">
        <v>89</v>
      </c>
      <c r="M24" s="11"/>
      <c r="N24" s="14">
        <v>132</v>
      </c>
      <c r="O24" s="11"/>
      <c r="P24" s="14">
        <v>110</v>
      </c>
      <c r="Q24" s="11"/>
      <c r="R24" s="14">
        <v>81</v>
      </c>
      <c r="S24" s="11"/>
      <c r="T24" s="14">
        <v>81</v>
      </c>
      <c r="W24" s="62"/>
    </row>
    <row r="25" spans="2:41" s="3" customFormat="1" ht="24.95" customHeight="1" x14ac:dyDescent="0.3">
      <c r="F25" s="69" t="s">
        <v>43</v>
      </c>
      <c r="G25" s="69"/>
      <c r="H25" s="14">
        <v>198</v>
      </c>
      <c r="I25" s="14">
        <v>33</v>
      </c>
      <c r="J25" s="11"/>
      <c r="K25" s="14">
        <v>24</v>
      </c>
      <c r="L25" s="11"/>
      <c r="M25" s="14">
        <v>36</v>
      </c>
      <c r="N25" s="11"/>
      <c r="O25" s="14">
        <v>31</v>
      </c>
      <c r="P25" s="11"/>
      <c r="Q25" s="14">
        <v>28</v>
      </c>
      <c r="R25" s="11"/>
      <c r="S25" s="14">
        <v>46</v>
      </c>
      <c r="T25" s="11"/>
      <c r="W25" s="62"/>
    </row>
    <row r="26" spans="2:41" s="3" customFormat="1" ht="24.95" customHeight="1" x14ac:dyDescent="0.3">
      <c r="E26" s="3">
        <f>H26/H22</f>
        <v>0.92612870739422137</v>
      </c>
      <c r="F26" s="69" t="s">
        <v>44</v>
      </c>
      <c r="G26" s="69"/>
      <c r="H26" s="12">
        <v>65293</v>
      </c>
      <c r="I26" s="11"/>
      <c r="J26" s="12">
        <v>10171</v>
      </c>
      <c r="K26" s="11"/>
      <c r="L26" s="12">
        <v>10044</v>
      </c>
      <c r="M26" s="11"/>
      <c r="N26" s="12">
        <v>11282</v>
      </c>
      <c r="O26" s="11"/>
      <c r="P26" s="12">
        <v>13096</v>
      </c>
      <c r="Q26" s="11"/>
      <c r="R26" s="14">
        <v>10038</v>
      </c>
      <c r="S26" s="11"/>
      <c r="T26" s="14">
        <v>10662</v>
      </c>
      <c r="V26" s="41"/>
      <c r="W26" s="62"/>
      <c r="X26" s="41"/>
      <c r="Y26" s="41"/>
      <c r="Z26" s="41"/>
      <c r="AA26" s="41"/>
    </row>
    <row r="27" spans="2:41" s="3" customFormat="1" ht="24.95" customHeight="1" x14ac:dyDescent="0.3">
      <c r="F27" s="69" t="s">
        <v>45</v>
      </c>
      <c r="G27" s="69"/>
      <c r="H27" s="14">
        <v>861</v>
      </c>
      <c r="I27" s="11"/>
      <c r="J27" s="14">
        <v>56</v>
      </c>
      <c r="K27" s="11"/>
      <c r="L27" s="14">
        <v>65</v>
      </c>
      <c r="M27" s="11"/>
      <c r="N27" s="14">
        <v>128</v>
      </c>
      <c r="O27" s="11"/>
      <c r="P27" s="14">
        <v>228</v>
      </c>
      <c r="Q27" s="11"/>
      <c r="R27" s="14">
        <v>219</v>
      </c>
      <c r="S27" s="11"/>
      <c r="T27" s="14">
        <v>165</v>
      </c>
      <c r="V27" s="32"/>
      <c r="W27" s="62"/>
      <c r="X27" s="43"/>
      <c r="Y27" s="43"/>
      <c r="Z27" s="43"/>
      <c r="AA27" s="43"/>
    </row>
    <row r="28" spans="2:41" s="3" customFormat="1" ht="24.95" customHeight="1" x14ac:dyDescent="0.3">
      <c r="F28" s="69" t="s">
        <v>46</v>
      </c>
      <c r="G28" s="69"/>
      <c r="H28" s="12">
        <v>3224</v>
      </c>
      <c r="I28" s="11"/>
      <c r="J28" s="14">
        <v>669</v>
      </c>
      <c r="K28" s="11"/>
      <c r="L28" s="14">
        <v>697</v>
      </c>
      <c r="M28" s="11"/>
      <c r="N28" s="14">
        <v>495</v>
      </c>
      <c r="O28" s="11"/>
      <c r="P28" s="14">
        <v>459</v>
      </c>
      <c r="Q28" s="11"/>
      <c r="R28" s="14">
        <v>431</v>
      </c>
      <c r="S28" s="11"/>
      <c r="T28" s="14">
        <v>473</v>
      </c>
      <c r="V28" s="43"/>
      <c r="W28" s="62"/>
      <c r="X28" s="43"/>
      <c r="Y28" s="43"/>
      <c r="Z28" s="43"/>
      <c r="AA28" s="43"/>
    </row>
    <row r="29" spans="2:41" s="3" customFormat="1" ht="24.95" customHeight="1" x14ac:dyDescent="0.3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V29" s="43"/>
      <c r="W29" s="43"/>
      <c r="X29" s="43"/>
      <c r="Y29" s="44"/>
      <c r="Z29" s="44"/>
      <c r="AA29" s="44"/>
    </row>
    <row r="30" spans="2:41" s="3" customFormat="1" ht="24.95" customHeight="1" x14ac:dyDescent="0.55000000000000004">
      <c r="B30" s="80" t="s">
        <v>62</v>
      </c>
      <c r="C30" s="80"/>
      <c r="D30" s="80"/>
      <c r="E30" s="7"/>
      <c r="F30" s="72" t="s">
        <v>47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V30" s="80"/>
      <c r="W30" s="80"/>
      <c r="X30" s="80"/>
      <c r="Y30" s="45"/>
      <c r="Z30" s="43"/>
      <c r="AA30" s="43"/>
    </row>
    <row r="31" spans="2:41" s="3" customFormat="1" ht="24.95" customHeight="1" x14ac:dyDescent="0.3">
      <c r="B31" s="35" t="s">
        <v>65</v>
      </c>
      <c r="C31" s="37" t="s">
        <v>60</v>
      </c>
      <c r="D31" s="36" t="s">
        <v>63</v>
      </c>
      <c r="F31" s="70" t="s">
        <v>59</v>
      </c>
      <c r="G31" s="70"/>
      <c r="H31" s="66" t="s">
        <v>41</v>
      </c>
      <c r="I31" s="66" t="s">
        <v>9</v>
      </c>
      <c r="J31" s="66" t="s">
        <v>10</v>
      </c>
      <c r="K31" s="66" t="s">
        <v>11</v>
      </c>
      <c r="L31" s="66" t="s">
        <v>12</v>
      </c>
      <c r="M31" s="66" t="s">
        <v>13</v>
      </c>
      <c r="N31" s="66" t="s">
        <v>14</v>
      </c>
      <c r="O31" s="66" t="s">
        <v>15</v>
      </c>
      <c r="P31" s="66" t="s">
        <v>16</v>
      </c>
      <c r="Q31" s="66" t="s">
        <v>17</v>
      </c>
      <c r="R31" s="66" t="s">
        <v>18</v>
      </c>
      <c r="S31" s="66" t="s">
        <v>19</v>
      </c>
      <c r="T31" s="66" t="s">
        <v>20</v>
      </c>
      <c r="V31" s="46"/>
      <c r="W31" s="47"/>
      <c r="X31" s="48"/>
      <c r="Y31" s="43"/>
      <c r="Z31" s="43"/>
      <c r="AA31" s="43"/>
    </row>
    <row r="32" spans="2:41" s="3" customFormat="1" ht="24.95" customHeight="1" x14ac:dyDescent="0.3">
      <c r="B32" s="35" t="s">
        <v>57</v>
      </c>
      <c r="C32" s="37">
        <f>SUM(C33:C37)</f>
        <v>103371</v>
      </c>
      <c r="D32" s="39" t="e">
        <f>SUM(D33:D37)</f>
        <v>#REF!</v>
      </c>
      <c r="F32" s="71" t="s">
        <v>61</v>
      </c>
      <c r="G32" s="71"/>
      <c r="H32" s="9">
        <v>103371</v>
      </c>
      <c r="I32" s="9">
        <v>4075</v>
      </c>
      <c r="J32" s="9">
        <v>4837</v>
      </c>
      <c r="K32" s="9">
        <v>6396</v>
      </c>
      <c r="L32" s="9">
        <v>10864</v>
      </c>
      <c r="M32" s="9">
        <v>12288</v>
      </c>
      <c r="N32" s="9">
        <v>10306</v>
      </c>
      <c r="O32" s="9">
        <v>15677</v>
      </c>
      <c r="P32" s="9">
        <v>8517</v>
      </c>
      <c r="Q32" s="9">
        <v>15730</v>
      </c>
      <c r="R32" s="9">
        <v>6871</v>
      </c>
      <c r="S32" s="9">
        <v>4213</v>
      </c>
      <c r="T32" s="9">
        <v>3597</v>
      </c>
      <c r="V32" s="46"/>
      <c r="W32" s="47"/>
      <c r="X32" s="49"/>
      <c r="Y32" s="43"/>
      <c r="Z32" s="43"/>
      <c r="AA32" s="43"/>
    </row>
    <row r="33" spans="2:39" s="3" customFormat="1" ht="24.95" customHeight="1" x14ac:dyDescent="0.3">
      <c r="B33" s="66">
        <v>2015</v>
      </c>
      <c r="C33" s="38">
        <f>H33</f>
        <v>27444</v>
      </c>
      <c r="D33" s="40" t="e">
        <f>H33*#REF!</f>
        <v>#REF!</v>
      </c>
      <c r="F33" s="82">
        <v>2015</v>
      </c>
      <c r="G33" s="82"/>
      <c r="H33" s="10">
        <v>27444</v>
      </c>
      <c r="I33" s="10">
        <v>1663</v>
      </c>
      <c r="J33" s="10">
        <v>1636</v>
      </c>
      <c r="K33" s="10">
        <v>2307</v>
      </c>
      <c r="L33" s="10">
        <v>3508</v>
      </c>
      <c r="M33" s="10">
        <v>3818</v>
      </c>
      <c r="N33" s="11">
        <v>0</v>
      </c>
      <c r="O33" s="10">
        <v>6920</v>
      </c>
      <c r="P33" s="10">
        <v>3497</v>
      </c>
      <c r="Q33" s="10">
        <v>3607</v>
      </c>
      <c r="R33" s="11">
        <v>488</v>
      </c>
      <c r="S33" s="11">
        <v>0</v>
      </c>
      <c r="T33" s="11">
        <v>0</v>
      </c>
      <c r="V33" s="46"/>
      <c r="W33" s="47"/>
      <c r="X33" s="50"/>
      <c r="Y33" s="43"/>
      <c r="Z33" s="43"/>
      <c r="AA33" s="43"/>
    </row>
    <row r="34" spans="2:39" s="3" customFormat="1" ht="24.95" customHeight="1" x14ac:dyDescent="0.3">
      <c r="B34" s="66">
        <v>2016</v>
      </c>
      <c r="C34" s="38">
        <f>H34</f>
        <v>25213</v>
      </c>
      <c r="D34" s="40" t="e">
        <f>H34*#REF!</f>
        <v>#REF!</v>
      </c>
      <c r="F34" s="82">
        <v>2016</v>
      </c>
      <c r="G34" s="82"/>
      <c r="H34" s="10">
        <v>25213</v>
      </c>
      <c r="I34" s="11">
        <v>0</v>
      </c>
      <c r="J34" s="11">
        <v>0</v>
      </c>
      <c r="K34" s="11">
        <v>0</v>
      </c>
      <c r="L34" s="10">
        <v>2728</v>
      </c>
      <c r="M34" s="10">
        <v>2601</v>
      </c>
      <c r="N34" s="10">
        <v>4216</v>
      </c>
      <c r="O34" s="10">
        <v>3491</v>
      </c>
      <c r="P34" s="11">
        <v>0</v>
      </c>
      <c r="Q34" s="10">
        <v>6774</v>
      </c>
      <c r="R34" s="10">
        <v>2423</v>
      </c>
      <c r="S34" s="10">
        <v>1644</v>
      </c>
      <c r="T34" s="10">
        <v>1336</v>
      </c>
      <c r="V34" s="46"/>
      <c r="W34" s="47"/>
      <c r="X34" s="50"/>
      <c r="Y34" s="43"/>
      <c r="Z34" s="43"/>
      <c r="AA34" s="43"/>
    </row>
    <row r="35" spans="2:39" s="3" customFormat="1" ht="24.95" customHeight="1" x14ac:dyDescent="0.3">
      <c r="B35" s="66">
        <v>2017</v>
      </c>
      <c r="C35" s="38">
        <f>H35</f>
        <v>26074</v>
      </c>
      <c r="D35" s="40" t="e">
        <f>H35*#REF!</f>
        <v>#REF!</v>
      </c>
      <c r="F35" s="82">
        <v>2017</v>
      </c>
      <c r="G35" s="82"/>
      <c r="H35" s="10">
        <v>26074</v>
      </c>
      <c r="I35" s="10">
        <v>1187</v>
      </c>
      <c r="J35" s="10">
        <v>1682</v>
      </c>
      <c r="K35" s="10">
        <v>1901</v>
      </c>
      <c r="L35" s="10">
        <v>2494</v>
      </c>
      <c r="M35" s="10">
        <v>2960</v>
      </c>
      <c r="N35" s="10">
        <v>3068</v>
      </c>
      <c r="O35" s="10">
        <v>2365</v>
      </c>
      <c r="P35" s="10">
        <v>2656</v>
      </c>
      <c r="Q35" s="10">
        <v>2945</v>
      </c>
      <c r="R35" s="10">
        <v>2212</v>
      </c>
      <c r="S35" s="10">
        <v>1424</v>
      </c>
      <c r="T35" s="10">
        <v>1180</v>
      </c>
      <c r="V35" s="46"/>
      <c r="W35" s="47"/>
      <c r="X35" s="50"/>
      <c r="Y35" s="43"/>
      <c r="Z35" s="43"/>
      <c r="AA35" s="43"/>
    </row>
    <row r="36" spans="2:39" s="3" customFormat="1" ht="24.95" customHeight="1" x14ac:dyDescent="0.3">
      <c r="B36" s="67">
        <v>2018</v>
      </c>
      <c r="C36" s="38">
        <f>H36</f>
        <v>24640</v>
      </c>
      <c r="D36" s="40" t="e">
        <f>H36*#REF!</f>
        <v>#REF!</v>
      </c>
      <c r="F36" s="69">
        <v>2018</v>
      </c>
      <c r="G36" s="69"/>
      <c r="H36" s="12">
        <v>24640</v>
      </c>
      <c r="I36" s="12">
        <v>1225</v>
      </c>
      <c r="J36" s="12">
        <v>1519</v>
      </c>
      <c r="K36" s="12">
        <v>2188</v>
      </c>
      <c r="L36" s="12">
        <v>2134</v>
      </c>
      <c r="M36" s="12">
        <v>2909</v>
      </c>
      <c r="N36" s="12">
        <v>3022</v>
      </c>
      <c r="O36" s="12">
        <v>2901</v>
      </c>
      <c r="P36" s="12">
        <v>2364</v>
      </c>
      <c r="Q36" s="12">
        <v>2404</v>
      </c>
      <c r="R36" s="12">
        <v>1748</v>
      </c>
      <c r="S36" s="12">
        <v>1145</v>
      </c>
      <c r="T36" s="12">
        <v>1081</v>
      </c>
      <c r="V36" s="51"/>
      <c r="W36" s="47"/>
      <c r="X36" s="50"/>
      <c r="Y36" s="43"/>
      <c r="Z36" s="43"/>
      <c r="AA36" s="43"/>
    </row>
    <row r="37" spans="2:39" s="3" customFormat="1" ht="24.95" customHeight="1" x14ac:dyDescent="0.3">
      <c r="B37" s="63">
        <v>2019</v>
      </c>
      <c r="C37" s="38">
        <f>H37</f>
        <v>0</v>
      </c>
      <c r="D37" s="40" t="e">
        <f>H37*#REF!</f>
        <v>#REF!</v>
      </c>
      <c r="F37" s="70">
        <v>2019</v>
      </c>
      <c r="G37" s="70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V37" s="52"/>
      <c r="W37" s="47"/>
      <c r="X37" s="50"/>
      <c r="Y37" s="43"/>
      <c r="Z37" s="43"/>
      <c r="AA37" s="43"/>
    </row>
    <row r="38" spans="2:39" s="3" customFormat="1" ht="24.95" customHeight="1" x14ac:dyDescent="0.3">
      <c r="V38" s="43"/>
      <c r="W38" s="43"/>
      <c r="X38" s="43"/>
      <c r="Y38" s="43"/>
      <c r="Z38" s="43"/>
      <c r="AA38" s="43"/>
    </row>
    <row r="39" spans="2:39" x14ac:dyDescent="0.25">
      <c r="V39" s="42"/>
      <c r="W39" s="42"/>
      <c r="X39" s="42"/>
      <c r="Y39" s="42"/>
      <c r="Z39" s="42"/>
      <c r="AA39" s="42"/>
    </row>
    <row r="40" spans="2:39" ht="45" x14ac:dyDescent="0.75">
      <c r="B40" s="73" t="s">
        <v>58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V40" s="42"/>
      <c r="W40" s="42"/>
      <c r="X40" s="42"/>
      <c r="Y40" s="42"/>
      <c r="Z40" s="42"/>
      <c r="AA40" s="42"/>
    </row>
    <row r="41" spans="2:39" ht="14.25" thickBot="1" x14ac:dyDescent="0.3">
      <c r="V41" s="42"/>
      <c r="W41" s="42"/>
      <c r="X41" s="42"/>
      <c r="Y41" s="42"/>
      <c r="Z41" s="42"/>
      <c r="AA41" s="42"/>
      <c r="AB41" s="31"/>
      <c r="AC41" s="31"/>
      <c r="AD41" s="31"/>
      <c r="AE41" s="31"/>
      <c r="AF41" s="31"/>
    </row>
    <row r="42" spans="2:39" s="3" customFormat="1" ht="24.95" customHeight="1" x14ac:dyDescent="0.3">
      <c r="B42" s="83" t="s">
        <v>0</v>
      </c>
      <c r="C42" s="83" t="s">
        <v>0</v>
      </c>
      <c r="D42" s="83" t="s">
        <v>0</v>
      </c>
      <c r="E42" s="83" t="s">
        <v>0</v>
      </c>
      <c r="F42" s="84" t="s">
        <v>0</v>
      </c>
      <c r="G42" s="85" t="s">
        <v>53</v>
      </c>
      <c r="H42" s="86"/>
      <c r="I42" s="86"/>
      <c r="J42" s="86"/>
      <c r="K42" s="86"/>
      <c r="L42" s="86"/>
      <c r="M42" s="87"/>
      <c r="N42" s="88" t="s">
        <v>54</v>
      </c>
      <c r="O42" s="89"/>
      <c r="P42" s="89"/>
      <c r="Q42" s="89"/>
      <c r="R42" s="89"/>
      <c r="S42" s="89"/>
      <c r="T42" s="90"/>
      <c r="V42" s="81"/>
      <c r="W42" s="81"/>
      <c r="X42" s="81"/>
      <c r="Y42" s="81"/>
      <c r="Z42" s="81"/>
      <c r="AA42" s="65"/>
      <c r="AB42" s="32"/>
      <c r="AC42" s="32"/>
      <c r="AD42" s="32"/>
      <c r="AE42" s="59"/>
      <c r="AF42" s="32"/>
    </row>
    <row r="43" spans="2:39" s="3" customFormat="1" ht="24.95" customHeight="1" x14ac:dyDescent="0.3">
      <c r="B43" s="24" t="s">
        <v>3</v>
      </c>
      <c r="C43" s="24" t="s">
        <v>4</v>
      </c>
      <c r="D43" s="24" t="s">
        <v>5</v>
      </c>
      <c r="E43" s="24" t="s">
        <v>6</v>
      </c>
      <c r="F43" s="25" t="s">
        <v>7</v>
      </c>
      <c r="G43" s="26" t="s">
        <v>72</v>
      </c>
      <c r="H43" s="27" t="s">
        <v>73</v>
      </c>
      <c r="I43" s="28" t="s">
        <v>49</v>
      </c>
      <c r="J43" s="28" t="s">
        <v>50</v>
      </c>
      <c r="K43" s="29" t="s">
        <v>51</v>
      </c>
      <c r="L43" s="28" t="s">
        <v>52</v>
      </c>
      <c r="M43" s="55" t="s">
        <v>78</v>
      </c>
      <c r="N43" s="30" t="s">
        <v>72</v>
      </c>
      <c r="O43" s="29" t="s">
        <v>55</v>
      </c>
      <c r="P43" s="29" t="s">
        <v>80</v>
      </c>
      <c r="Q43" s="29" t="s">
        <v>56</v>
      </c>
      <c r="R43" s="29" t="s">
        <v>51</v>
      </c>
      <c r="S43" s="28" t="s">
        <v>52</v>
      </c>
      <c r="T43" s="55" t="s">
        <v>78</v>
      </c>
      <c r="V43" s="65"/>
      <c r="W43" s="65"/>
      <c r="X43" s="65"/>
      <c r="Y43" s="65"/>
      <c r="Z43" s="65"/>
      <c r="AA43" s="65"/>
      <c r="AB43" s="33"/>
      <c r="AC43" s="32"/>
      <c r="AD43" s="32"/>
      <c r="AE43" s="32"/>
      <c r="AF43" s="32"/>
    </row>
    <row r="44" spans="2:39" s="3" customFormat="1" ht="24.95" customHeight="1" x14ac:dyDescent="0.3">
      <c r="B44" s="5" t="s">
        <v>21</v>
      </c>
      <c r="C44" s="5" t="s">
        <v>22</v>
      </c>
      <c r="D44" s="5" t="s">
        <v>23</v>
      </c>
      <c r="E44" s="5" t="s">
        <v>26</v>
      </c>
      <c r="F44" s="20" t="s">
        <v>27</v>
      </c>
      <c r="G44" s="21" t="e">
        <f t="shared" ref="G44:G55" si="2">SUM(H44:J44)</f>
        <v>#REF!</v>
      </c>
      <c r="H44" s="19" t="e">
        <f>#REF!</f>
        <v>#REF!</v>
      </c>
      <c r="I44" s="19" t="e">
        <f t="shared" ref="I44:J55" si="3">H7</f>
        <v>#REF!</v>
      </c>
      <c r="J44" s="19" t="e">
        <f t="shared" si="3"/>
        <v>#REF!</v>
      </c>
      <c r="K44" s="19" t="e">
        <f>#REF!+#REF!+#REF!</f>
        <v>#REF!</v>
      </c>
      <c r="L44" s="56" t="e">
        <f>(G44-K44)/K44</f>
        <v>#REF!</v>
      </c>
      <c r="M44" s="57" t="e">
        <f>IF(L44&lt;=-0.05,"달성","미달성")</f>
        <v>#REF!</v>
      </c>
      <c r="N44" s="21" t="e">
        <f t="shared" ref="N44:N55" si="4">SUM(O44:Q44)</f>
        <v>#REF!</v>
      </c>
      <c r="O44" s="19" t="e">
        <f t="shared" ref="O44:Q55" si="5">N7</f>
        <v>#REF!</v>
      </c>
      <c r="P44" s="19" t="e">
        <f t="shared" si="5"/>
        <v>#REF!</v>
      </c>
      <c r="Q44" s="19" t="e">
        <f t="shared" si="5"/>
        <v>#REF!</v>
      </c>
      <c r="R44" s="19" t="e">
        <f>#REF!+#REF!+#REF!</f>
        <v>#REF!</v>
      </c>
      <c r="S44" s="56" t="e">
        <f>(N44-R44)/R44</f>
        <v>#REF!</v>
      </c>
      <c r="T44" s="57" t="e">
        <f>IF(S44&lt;=-0.05,"달성","미달성")</f>
        <v>#REF!</v>
      </c>
      <c r="V44" s="34" t="e">
        <f>VLOOKUP($E44,#REF!,3,0)*G44</f>
        <v>#REF!</v>
      </c>
      <c r="W44" s="34"/>
      <c r="X44" s="34"/>
      <c r="Y44" s="34"/>
      <c r="Z44" s="34" t="e">
        <f>VLOOKUP($E44,#REF!,3,0)*K44</f>
        <v>#REF!</v>
      </c>
      <c r="AA44" s="34"/>
      <c r="AB44" s="34"/>
      <c r="AC44" s="34" t="e">
        <f>VLOOKUP($E44,#REF!,3,0)*N44</f>
        <v>#REF!</v>
      </c>
      <c r="AD44" s="34"/>
      <c r="AE44" s="34"/>
      <c r="AF44" s="34"/>
      <c r="AG44" s="34" t="e">
        <f>VLOOKUP($E44,#REF!,3,0)*R44</f>
        <v>#REF!</v>
      </c>
      <c r="AH44" s="34"/>
      <c r="AI44" s="34"/>
      <c r="AJ44" s="34"/>
      <c r="AK44" s="34"/>
      <c r="AL44" s="34"/>
      <c r="AM44" s="34"/>
    </row>
    <row r="45" spans="2:39" s="3" customFormat="1" ht="24.95" customHeight="1" x14ac:dyDescent="0.3">
      <c r="B45" s="5" t="s">
        <v>21</v>
      </c>
      <c r="C45" s="5" t="s">
        <v>28</v>
      </c>
      <c r="D45" s="5" t="s">
        <v>28</v>
      </c>
      <c r="E45" s="5" t="s">
        <v>29</v>
      </c>
      <c r="F45" s="20" t="s">
        <v>30</v>
      </c>
      <c r="G45" s="21" t="e">
        <f t="shared" si="2"/>
        <v>#REF!</v>
      </c>
      <c r="H45" s="19" t="e">
        <f>#REF!</f>
        <v>#REF!</v>
      </c>
      <c r="I45" s="19" t="e">
        <f t="shared" si="3"/>
        <v>#REF!</v>
      </c>
      <c r="J45" s="19" t="e">
        <f t="shared" si="3"/>
        <v>#REF!</v>
      </c>
      <c r="K45" s="19" t="e">
        <f>#REF!+#REF!+#REF!</f>
        <v>#REF!</v>
      </c>
      <c r="L45" s="56" t="e">
        <f t="shared" ref="L45:L55" si="6">(G45-K45)/K45</f>
        <v>#REF!</v>
      </c>
      <c r="M45" s="57" t="e">
        <f t="shared" ref="M45:M55" si="7">IF(L45&lt;=-0.05,"달성","미달성")</f>
        <v>#REF!</v>
      </c>
      <c r="N45" s="21" t="e">
        <f t="shared" si="4"/>
        <v>#REF!</v>
      </c>
      <c r="O45" s="19" t="e">
        <f t="shared" si="5"/>
        <v>#REF!</v>
      </c>
      <c r="P45" s="19" t="e">
        <f t="shared" si="5"/>
        <v>#REF!</v>
      </c>
      <c r="Q45" s="19" t="e">
        <f t="shared" si="5"/>
        <v>#REF!</v>
      </c>
      <c r="R45" s="19" t="e">
        <f>#REF!+#REF!+#REF!</f>
        <v>#REF!</v>
      </c>
      <c r="S45" s="56" t="e">
        <f t="shared" ref="S45:S55" si="8">(N45-R45)/R45</f>
        <v>#REF!</v>
      </c>
      <c r="T45" s="57" t="e">
        <f t="shared" ref="T45:T55" si="9">IF(S45&lt;=-0.05,"달성","미달성")</f>
        <v>#REF!</v>
      </c>
      <c r="V45" s="34" t="e">
        <f>VLOOKUP($E45,#REF!,3,0)*G45</f>
        <v>#REF!</v>
      </c>
      <c r="W45" s="34"/>
      <c r="X45" s="34"/>
      <c r="Y45" s="34"/>
      <c r="Z45" s="34" t="e">
        <f>VLOOKUP($E45,#REF!,3,0)*K45</f>
        <v>#REF!</v>
      </c>
      <c r="AA45" s="34"/>
      <c r="AB45" s="34"/>
      <c r="AC45" s="34" t="e">
        <f>VLOOKUP($E45,#REF!,3,0)*N45</f>
        <v>#REF!</v>
      </c>
      <c r="AD45" s="34"/>
      <c r="AE45" s="34"/>
      <c r="AF45" s="34"/>
      <c r="AG45" s="34" t="e">
        <f>VLOOKUP($E45,#REF!,3,0)*R45</f>
        <v>#REF!</v>
      </c>
      <c r="AH45" s="34"/>
      <c r="AI45" s="34"/>
      <c r="AJ45" s="34"/>
      <c r="AK45" s="34"/>
      <c r="AL45" s="34"/>
      <c r="AM45" s="34"/>
    </row>
    <row r="46" spans="2:39" s="3" customFormat="1" ht="24.95" customHeight="1" x14ac:dyDescent="0.3">
      <c r="B46" s="5" t="s">
        <v>31</v>
      </c>
      <c r="C46" s="5" t="s">
        <v>32</v>
      </c>
      <c r="D46" s="5" t="s">
        <v>28</v>
      </c>
      <c r="E46" s="5" t="s">
        <v>29</v>
      </c>
      <c r="F46" s="20" t="s">
        <v>30</v>
      </c>
      <c r="G46" s="21" t="e">
        <f t="shared" si="2"/>
        <v>#REF!</v>
      </c>
      <c r="H46" s="19" t="e">
        <f>#REF!</f>
        <v>#REF!</v>
      </c>
      <c r="I46" s="19" t="e">
        <f t="shared" si="3"/>
        <v>#REF!</v>
      </c>
      <c r="J46" s="19" t="e">
        <f t="shared" si="3"/>
        <v>#REF!</v>
      </c>
      <c r="K46" s="19" t="e">
        <f>#REF!+#REF!+#REF!</f>
        <v>#REF!</v>
      </c>
      <c r="L46" s="56" t="e">
        <f t="shared" si="6"/>
        <v>#REF!</v>
      </c>
      <c r="M46" s="57" t="e">
        <f t="shared" si="7"/>
        <v>#REF!</v>
      </c>
      <c r="N46" s="21" t="e">
        <f t="shared" si="4"/>
        <v>#REF!</v>
      </c>
      <c r="O46" s="19" t="e">
        <f t="shared" si="5"/>
        <v>#REF!</v>
      </c>
      <c r="P46" s="19" t="e">
        <f t="shared" si="5"/>
        <v>#REF!</v>
      </c>
      <c r="Q46" s="19" t="e">
        <f t="shared" si="5"/>
        <v>#REF!</v>
      </c>
      <c r="R46" s="19" t="e">
        <f>#REF!+#REF!+#REF!</f>
        <v>#REF!</v>
      </c>
      <c r="S46" s="56" t="e">
        <f t="shared" si="8"/>
        <v>#REF!</v>
      </c>
      <c r="T46" s="57" t="e">
        <f t="shared" si="9"/>
        <v>#REF!</v>
      </c>
      <c r="V46" s="34" t="e">
        <f>VLOOKUP($E46,#REF!,3,0)*G46</f>
        <v>#REF!</v>
      </c>
      <c r="W46" s="34"/>
      <c r="X46" s="34"/>
      <c r="Y46" s="34"/>
      <c r="Z46" s="34" t="e">
        <f>VLOOKUP($E46,#REF!,3,0)*K46</f>
        <v>#REF!</v>
      </c>
      <c r="AA46" s="34"/>
      <c r="AB46" s="34"/>
      <c r="AC46" s="34" t="e">
        <f>VLOOKUP($E46,#REF!,3,0)*N46</f>
        <v>#REF!</v>
      </c>
      <c r="AD46" s="34"/>
      <c r="AE46" s="34"/>
      <c r="AF46" s="34"/>
      <c r="AG46" s="34" t="e">
        <f>VLOOKUP($E46,#REF!,3,0)*R46</f>
        <v>#REF!</v>
      </c>
      <c r="AH46" s="34"/>
      <c r="AI46" s="34"/>
      <c r="AJ46" s="34"/>
      <c r="AK46" s="34"/>
      <c r="AL46" s="34"/>
      <c r="AM46" s="34"/>
    </row>
    <row r="47" spans="2:39" s="3" customFormat="1" ht="24.95" customHeight="1" x14ac:dyDescent="0.3">
      <c r="B47" s="5" t="s">
        <v>31</v>
      </c>
      <c r="C47" s="5" t="s">
        <v>33</v>
      </c>
      <c r="D47" s="5" t="s">
        <v>28</v>
      </c>
      <c r="E47" s="5" t="s">
        <v>34</v>
      </c>
      <c r="F47" s="20" t="s">
        <v>30</v>
      </c>
      <c r="G47" s="21" t="e">
        <f t="shared" si="2"/>
        <v>#REF!</v>
      </c>
      <c r="H47" s="19" t="e">
        <f>#REF!</f>
        <v>#REF!</v>
      </c>
      <c r="I47" s="19" t="e">
        <f t="shared" si="3"/>
        <v>#REF!</v>
      </c>
      <c r="J47" s="19" t="e">
        <f t="shared" si="3"/>
        <v>#REF!</v>
      </c>
      <c r="K47" s="19" t="e">
        <f>#REF!+#REF!+#REF!</f>
        <v>#REF!</v>
      </c>
      <c r="L47" s="56" t="e">
        <f t="shared" si="6"/>
        <v>#REF!</v>
      </c>
      <c r="M47" s="57" t="e">
        <f t="shared" si="7"/>
        <v>#REF!</v>
      </c>
      <c r="N47" s="21" t="e">
        <f t="shared" si="4"/>
        <v>#REF!</v>
      </c>
      <c r="O47" s="19" t="e">
        <f t="shared" si="5"/>
        <v>#REF!</v>
      </c>
      <c r="P47" s="19" t="e">
        <f t="shared" si="5"/>
        <v>#REF!</v>
      </c>
      <c r="Q47" s="19" t="e">
        <f t="shared" si="5"/>
        <v>#REF!</v>
      </c>
      <c r="R47" s="19" t="e">
        <f>#REF!+#REF!+#REF!</f>
        <v>#REF!</v>
      </c>
      <c r="S47" s="56" t="e">
        <f t="shared" si="8"/>
        <v>#REF!</v>
      </c>
      <c r="T47" s="57" t="e">
        <f t="shared" si="9"/>
        <v>#REF!</v>
      </c>
      <c r="V47" s="34" t="e">
        <f>VLOOKUP($E47,#REF!,3,0)*G47</f>
        <v>#REF!</v>
      </c>
      <c r="W47" s="34"/>
      <c r="X47" s="34"/>
      <c r="Y47" s="34"/>
      <c r="Z47" s="34" t="e">
        <f>VLOOKUP($E47,#REF!,3,0)*K47</f>
        <v>#REF!</v>
      </c>
      <c r="AA47" s="34"/>
      <c r="AB47" s="34"/>
      <c r="AC47" s="34" t="e">
        <f>VLOOKUP($E47,#REF!,3,0)*N47</f>
        <v>#REF!</v>
      </c>
      <c r="AD47" s="34"/>
      <c r="AE47" s="34"/>
      <c r="AF47" s="34"/>
      <c r="AG47" s="34" t="e">
        <f>VLOOKUP($E47,#REF!,3,0)*R47</f>
        <v>#REF!</v>
      </c>
      <c r="AH47" s="34"/>
      <c r="AI47" s="34"/>
      <c r="AJ47" s="34"/>
      <c r="AK47" s="34"/>
      <c r="AL47" s="34"/>
      <c r="AM47" s="34"/>
    </row>
    <row r="48" spans="2:39" s="3" customFormat="1" ht="24.95" customHeight="1" x14ac:dyDescent="0.3">
      <c r="B48" s="5" t="s">
        <v>35</v>
      </c>
      <c r="C48" s="5" t="s">
        <v>28</v>
      </c>
      <c r="D48" s="5" t="s">
        <v>28</v>
      </c>
      <c r="E48" s="5" t="s">
        <v>34</v>
      </c>
      <c r="F48" s="20" t="s">
        <v>30</v>
      </c>
      <c r="G48" s="21" t="e">
        <f t="shared" si="2"/>
        <v>#REF!</v>
      </c>
      <c r="H48" s="19" t="e">
        <f>#REF!</f>
        <v>#REF!</v>
      </c>
      <c r="I48" s="19" t="e">
        <f t="shared" si="3"/>
        <v>#REF!</v>
      </c>
      <c r="J48" s="19" t="e">
        <f t="shared" si="3"/>
        <v>#REF!</v>
      </c>
      <c r="K48" s="19" t="e">
        <f>#REF!+#REF!+#REF!</f>
        <v>#REF!</v>
      </c>
      <c r="L48" s="56" t="e">
        <f t="shared" si="6"/>
        <v>#REF!</v>
      </c>
      <c r="M48" s="57" t="e">
        <f t="shared" si="7"/>
        <v>#REF!</v>
      </c>
      <c r="N48" s="21" t="e">
        <f t="shared" si="4"/>
        <v>#REF!</v>
      </c>
      <c r="O48" s="19" t="e">
        <f t="shared" si="5"/>
        <v>#REF!</v>
      </c>
      <c r="P48" s="19" t="e">
        <f t="shared" si="5"/>
        <v>#REF!</v>
      </c>
      <c r="Q48" s="19" t="e">
        <f t="shared" si="5"/>
        <v>#REF!</v>
      </c>
      <c r="R48" s="19" t="e">
        <f>#REF!+#REF!+#REF!</f>
        <v>#REF!</v>
      </c>
      <c r="S48" s="56" t="e">
        <f t="shared" si="8"/>
        <v>#REF!</v>
      </c>
      <c r="T48" s="57" t="e">
        <f t="shared" si="9"/>
        <v>#REF!</v>
      </c>
      <c r="V48" s="34" t="e">
        <f>VLOOKUP($E48,#REF!,3,0)*G48</f>
        <v>#REF!</v>
      </c>
      <c r="W48" s="34"/>
      <c r="X48" s="34"/>
      <c r="Y48" s="34"/>
      <c r="Z48" s="34" t="e">
        <f>VLOOKUP($E48,#REF!,3,0)*K48</f>
        <v>#REF!</v>
      </c>
      <c r="AA48" s="34"/>
      <c r="AB48" s="34"/>
      <c r="AC48" s="34" t="e">
        <f>VLOOKUP($E48,#REF!,3,0)*N48</f>
        <v>#REF!</v>
      </c>
      <c r="AD48" s="34"/>
      <c r="AE48" s="34"/>
      <c r="AF48" s="34"/>
      <c r="AG48" s="34" t="e">
        <f>VLOOKUP($E48,#REF!,3,0)*R48</f>
        <v>#REF!</v>
      </c>
      <c r="AH48" s="34"/>
      <c r="AI48" s="34"/>
      <c r="AJ48" s="34"/>
      <c r="AK48" s="34"/>
      <c r="AL48" s="34"/>
      <c r="AM48" s="34"/>
    </row>
    <row r="49" spans="2:39" s="3" customFormat="1" ht="24.95" customHeight="1" x14ac:dyDescent="0.3">
      <c r="B49" s="5" t="s">
        <v>35</v>
      </c>
      <c r="C49" s="5" t="s">
        <v>36</v>
      </c>
      <c r="D49" s="5" t="s">
        <v>28</v>
      </c>
      <c r="E49" s="5" t="s">
        <v>29</v>
      </c>
      <c r="F49" s="20" t="s">
        <v>30</v>
      </c>
      <c r="G49" s="21" t="e">
        <f t="shared" si="2"/>
        <v>#REF!</v>
      </c>
      <c r="H49" s="19" t="e">
        <f>#REF!</f>
        <v>#REF!</v>
      </c>
      <c r="I49" s="19" t="e">
        <f t="shared" si="3"/>
        <v>#REF!</v>
      </c>
      <c r="J49" s="19" t="e">
        <f t="shared" si="3"/>
        <v>#REF!</v>
      </c>
      <c r="K49" s="19" t="e">
        <f>#REF!+#REF!+#REF!</f>
        <v>#REF!</v>
      </c>
      <c r="L49" s="56" t="e">
        <f t="shared" si="6"/>
        <v>#REF!</v>
      </c>
      <c r="M49" s="57" t="e">
        <f t="shared" si="7"/>
        <v>#REF!</v>
      </c>
      <c r="N49" s="21" t="e">
        <f t="shared" si="4"/>
        <v>#REF!</v>
      </c>
      <c r="O49" s="19" t="e">
        <f t="shared" si="5"/>
        <v>#REF!</v>
      </c>
      <c r="P49" s="19" t="e">
        <f t="shared" si="5"/>
        <v>#REF!</v>
      </c>
      <c r="Q49" s="19" t="e">
        <f t="shared" si="5"/>
        <v>#REF!</v>
      </c>
      <c r="R49" s="19" t="e">
        <f>#REF!+#REF!+#REF!</f>
        <v>#REF!</v>
      </c>
      <c r="S49" s="56" t="e">
        <f t="shared" si="8"/>
        <v>#REF!</v>
      </c>
      <c r="T49" s="57" t="e">
        <f t="shared" si="9"/>
        <v>#REF!</v>
      </c>
      <c r="V49" s="34" t="e">
        <f>VLOOKUP($E49,#REF!,3,0)*G49</f>
        <v>#REF!</v>
      </c>
      <c r="W49" s="34"/>
      <c r="X49" s="34"/>
      <c r="Y49" s="34"/>
      <c r="Z49" s="34" t="e">
        <f>VLOOKUP($E49,#REF!,3,0)*K49</f>
        <v>#REF!</v>
      </c>
      <c r="AA49" s="34"/>
      <c r="AB49" s="34"/>
      <c r="AC49" s="34" t="e">
        <f>VLOOKUP($E49,#REF!,3,0)*N49</f>
        <v>#REF!</v>
      </c>
      <c r="AD49" s="34"/>
      <c r="AE49" s="34"/>
      <c r="AF49" s="34"/>
      <c r="AG49" s="34" t="e">
        <f>VLOOKUP($E49,#REF!,3,0)*R49</f>
        <v>#REF!</v>
      </c>
      <c r="AH49" s="34"/>
      <c r="AI49" s="34"/>
      <c r="AJ49" s="34"/>
      <c r="AK49" s="34"/>
      <c r="AL49" s="34"/>
      <c r="AM49" s="34"/>
    </row>
    <row r="50" spans="2:39" s="3" customFormat="1" ht="24.95" customHeight="1" x14ac:dyDescent="0.3">
      <c r="B50" s="5" t="s">
        <v>37</v>
      </c>
      <c r="C50" s="5" t="s">
        <v>38</v>
      </c>
      <c r="D50" s="5" t="s">
        <v>23</v>
      </c>
      <c r="E50" s="5" t="s">
        <v>24</v>
      </c>
      <c r="F50" s="20" t="s">
        <v>25</v>
      </c>
      <c r="G50" s="21" t="e">
        <f t="shared" si="2"/>
        <v>#REF!</v>
      </c>
      <c r="H50" s="19" t="e">
        <f>#REF!</f>
        <v>#REF!</v>
      </c>
      <c r="I50" s="19" t="e">
        <f t="shared" si="3"/>
        <v>#REF!</v>
      </c>
      <c r="J50" s="19" t="e">
        <f t="shared" si="3"/>
        <v>#REF!</v>
      </c>
      <c r="K50" s="19" t="e">
        <f>#REF!+#REF!+#REF!</f>
        <v>#REF!</v>
      </c>
      <c r="L50" s="56" t="e">
        <f t="shared" si="6"/>
        <v>#REF!</v>
      </c>
      <c r="M50" s="57" t="e">
        <f t="shared" si="7"/>
        <v>#REF!</v>
      </c>
      <c r="N50" s="21" t="e">
        <f t="shared" si="4"/>
        <v>#REF!</v>
      </c>
      <c r="O50" s="19" t="e">
        <f t="shared" si="5"/>
        <v>#REF!</v>
      </c>
      <c r="P50" s="19" t="e">
        <f t="shared" si="5"/>
        <v>#REF!</v>
      </c>
      <c r="Q50" s="19" t="e">
        <f t="shared" si="5"/>
        <v>#REF!</v>
      </c>
      <c r="R50" s="19" t="e">
        <f>#REF!+#REF!+#REF!</f>
        <v>#REF!</v>
      </c>
      <c r="S50" s="56" t="e">
        <f t="shared" si="8"/>
        <v>#REF!</v>
      </c>
      <c r="T50" s="57" t="e">
        <f t="shared" si="9"/>
        <v>#REF!</v>
      </c>
      <c r="V50" s="34" t="e">
        <f>VLOOKUP($E50,#REF!,3,0)*G50</f>
        <v>#REF!</v>
      </c>
      <c r="W50" s="34"/>
      <c r="X50" s="34"/>
      <c r="Y50" s="34"/>
      <c r="Z50" s="34" t="e">
        <f>VLOOKUP($E50,#REF!,3,0)*K50</f>
        <v>#REF!</v>
      </c>
      <c r="AA50" s="34"/>
      <c r="AB50" s="34"/>
      <c r="AC50" s="34" t="e">
        <f>VLOOKUP($E50,#REF!,3,0)*N50</f>
        <v>#REF!</v>
      </c>
      <c r="AD50" s="34"/>
      <c r="AE50" s="34"/>
      <c r="AF50" s="34"/>
      <c r="AG50" s="34" t="e">
        <f>VLOOKUP($E50,#REF!,3,0)*R50</f>
        <v>#REF!</v>
      </c>
      <c r="AH50" s="34"/>
      <c r="AI50" s="34"/>
      <c r="AJ50" s="34"/>
      <c r="AK50" s="34"/>
      <c r="AL50" s="34"/>
      <c r="AM50" s="34"/>
    </row>
    <row r="51" spans="2:39" s="3" customFormat="1" ht="24.95" customHeight="1" x14ac:dyDescent="0.3">
      <c r="B51" s="5" t="s">
        <v>37</v>
      </c>
      <c r="C51" s="5" t="s">
        <v>38</v>
      </c>
      <c r="D51" s="5" t="s">
        <v>23</v>
      </c>
      <c r="E51" s="5" t="s">
        <v>26</v>
      </c>
      <c r="F51" s="20" t="s">
        <v>27</v>
      </c>
      <c r="G51" s="21" t="e">
        <f t="shared" si="2"/>
        <v>#REF!</v>
      </c>
      <c r="H51" s="19" t="e">
        <f>#REF!</f>
        <v>#REF!</v>
      </c>
      <c r="I51" s="19" t="e">
        <f t="shared" si="3"/>
        <v>#REF!</v>
      </c>
      <c r="J51" s="19" t="e">
        <f t="shared" si="3"/>
        <v>#REF!</v>
      </c>
      <c r="K51" s="19" t="e">
        <f>#REF!+#REF!+#REF!</f>
        <v>#REF!</v>
      </c>
      <c r="L51" s="56" t="e">
        <f t="shared" si="6"/>
        <v>#REF!</v>
      </c>
      <c r="M51" s="57" t="e">
        <f t="shared" si="7"/>
        <v>#REF!</v>
      </c>
      <c r="N51" s="21" t="e">
        <f t="shared" si="4"/>
        <v>#REF!</v>
      </c>
      <c r="O51" s="19" t="e">
        <f t="shared" si="5"/>
        <v>#REF!</v>
      </c>
      <c r="P51" s="19" t="e">
        <f t="shared" si="5"/>
        <v>#REF!</v>
      </c>
      <c r="Q51" s="19" t="e">
        <f t="shared" si="5"/>
        <v>#REF!</v>
      </c>
      <c r="R51" s="19" t="e">
        <f>#REF!+#REF!+#REF!</f>
        <v>#REF!</v>
      </c>
      <c r="S51" s="56" t="e">
        <f t="shared" si="8"/>
        <v>#REF!</v>
      </c>
      <c r="T51" s="57" t="e">
        <f t="shared" si="9"/>
        <v>#REF!</v>
      </c>
      <c r="V51" s="34" t="e">
        <f>VLOOKUP($E51,#REF!,3,0)*G51</f>
        <v>#REF!</v>
      </c>
      <c r="W51" s="34"/>
      <c r="X51" s="34"/>
      <c r="Y51" s="34"/>
      <c r="Z51" s="34" t="e">
        <f>VLOOKUP($E51,#REF!,3,0)*K51</f>
        <v>#REF!</v>
      </c>
      <c r="AA51" s="34"/>
      <c r="AB51" s="34"/>
      <c r="AC51" s="34" t="e">
        <f>VLOOKUP($E51,#REF!,3,0)*N51</f>
        <v>#REF!</v>
      </c>
      <c r="AD51" s="34"/>
      <c r="AE51" s="34"/>
      <c r="AF51" s="34"/>
      <c r="AG51" s="34" t="e">
        <f>VLOOKUP($E51,#REF!,3,0)*R51</f>
        <v>#REF!</v>
      </c>
      <c r="AH51" s="34"/>
      <c r="AI51" s="34"/>
      <c r="AJ51" s="34"/>
      <c r="AK51" s="34"/>
      <c r="AL51" s="34"/>
      <c r="AM51" s="34"/>
    </row>
    <row r="52" spans="2:39" s="3" customFormat="1" ht="24.95" customHeight="1" x14ac:dyDescent="0.3">
      <c r="B52" s="5" t="s">
        <v>37</v>
      </c>
      <c r="C52" s="5" t="s">
        <v>39</v>
      </c>
      <c r="D52" s="5" t="s">
        <v>23</v>
      </c>
      <c r="E52" s="5" t="s">
        <v>24</v>
      </c>
      <c r="F52" s="20" t="s">
        <v>25</v>
      </c>
      <c r="G52" s="21" t="e">
        <f t="shared" si="2"/>
        <v>#REF!</v>
      </c>
      <c r="H52" s="19" t="e">
        <f>#REF!</f>
        <v>#REF!</v>
      </c>
      <c r="I52" s="19" t="e">
        <f t="shared" si="3"/>
        <v>#REF!</v>
      </c>
      <c r="J52" s="19" t="e">
        <f t="shared" si="3"/>
        <v>#REF!</v>
      </c>
      <c r="K52" s="19" t="e">
        <f>#REF!+#REF!+#REF!</f>
        <v>#REF!</v>
      </c>
      <c r="L52" s="56" t="e">
        <f t="shared" si="6"/>
        <v>#REF!</v>
      </c>
      <c r="M52" s="57" t="e">
        <f t="shared" si="7"/>
        <v>#REF!</v>
      </c>
      <c r="N52" s="21" t="e">
        <f t="shared" si="4"/>
        <v>#REF!</v>
      </c>
      <c r="O52" s="19" t="e">
        <f t="shared" si="5"/>
        <v>#REF!</v>
      </c>
      <c r="P52" s="19" t="e">
        <f t="shared" si="5"/>
        <v>#REF!</v>
      </c>
      <c r="Q52" s="19" t="e">
        <f t="shared" si="5"/>
        <v>#REF!</v>
      </c>
      <c r="R52" s="19" t="e">
        <f>#REF!+#REF!+#REF!</f>
        <v>#REF!</v>
      </c>
      <c r="S52" s="56" t="e">
        <f t="shared" si="8"/>
        <v>#REF!</v>
      </c>
      <c r="T52" s="57" t="e">
        <f t="shared" si="9"/>
        <v>#REF!</v>
      </c>
      <c r="V52" s="34" t="e">
        <f>VLOOKUP($E52,#REF!,3,0)*G52</f>
        <v>#REF!</v>
      </c>
      <c r="W52" s="34"/>
      <c r="X52" s="34"/>
      <c r="Y52" s="34"/>
      <c r="Z52" s="34" t="e">
        <f>VLOOKUP($E52,#REF!,3,0)*K52</f>
        <v>#REF!</v>
      </c>
      <c r="AA52" s="34"/>
      <c r="AB52" s="34"/>
      <c r="AC52" s="34" t="e">
        <f>VLOOKUP($E52,#REF!,3,0)*N52</f>
        <v>#REF!</v>
      </c>
      <c r="AD52" s="34"/>
      <c r="AE52" s="34"/>
      <c r="AF52" s="34"/>
      <c r="AG52" s="34" t="e">
        <f>VLOOKUP($E52,#REF!,3,0)*R52</f>
        <v>#REF!</v>
      </c>
      <c r="AH52" s="34"/>
      <c r="AI52" s="34"/>
      <c r="AJ52" s="34"/>
      <c r="AK52" s="34"/>
      <c r="AL52" s="34"/>
      <c r="AM52" s="34"/>
    </row>
    <row r="53" spans="2:39" s="3" customFormat="1" ht="24.95" customHeight="1" x14ac:dyDescent="0.3">
      <c r="B53" s="5" t="s">
        <v>37</v>
      </c>
      <c r="C53" s="5" t="s">
        <v>39</v>
      </c>
      <c r="D53" s="5" t="s">
        <v>23</v>
      </c>
      <c r="E53" s="5" t="s">
        <v>26</v>
      </c>
      <c r="F53" s="20" t="s">
        <v>27</v>
      </c>
      <c r="G53" s="21" t="e">
        <f t="shared" si="2"/>
        <v>#REF!</v>
      </c>
      <c r="H53" s="19" t="e">
        <f>#REF!</f>
        <v>#REF!</v>
      </c>
      <c r="I53" s="19" t="e">
        <f t="shared" si="3"/>
        <v>#REF!</v>
      </c>
      <c r="J53" s="19" t="e">
        <f t="shared" si="3"/>
        <v>#REF!</v>
      </c>
      <c r="K53" s="19" t="e">
        <f>#REF!+#REF!+#REF!</f>
        <v>#REF!</v>
      </c>
      <c r="L53" s="56" t="e">
        <f t="shared" si="6"/>
        <v>#REF!</v>
      </c>
      <c r="M53" s="57" t="e">
        <f t="shared" si="7"/>
        <v>#REF!</v>
      </c>
      <c r="N53" s="21" t="e">
        <f t="shared" si="4"/>
        <v>#REF!</v>
      </c>
      <c r="O53" s="19" t="e">
        <f t="shared" si="5"/>
        <v>#REF!</v>
      </c>
      <c r="P53" s="19" t="e">
        <f t="shared" si="5"/>
        <v>#REF!</v>
      </c>
      <c r="Q53" s="19" t="e">
        <f t="shared" si="5"/>
        <v>#REF!</v>
      </c>
      <c r="R53" s="19" t="e">
        <f>#REF!+#REF!+#REF!</f>
        <v>#REF!</v>
      </c>
      <c r="S53" s="56" t="e">
        <f t="shared" si="8"/>
        <v>#REF!</v>
      </c>
      <c r="T53" s="57" t="e">
        <f t="shared" si="9"/>
        <v>#REF!</v>
      </c>
      <c r="V53" s="34" t="e">
        <f>VLOOKUP($E53,#REF!,3,0)*G53</f>
        <v>#REF!</v>
      </c>
      <c r="W53" s="34"/>
      <c r="X53" s="34"/>
      <c r="Y53" s="34"/>
      <c r="Z53" s="34" t="e">
        <f>VLOOKUP($E53,#REF!,3,0)*K53</f>
        <v>#REF!</v>
      </c>
      <c r="AA53" s="34"/>
      <c r="AB53" s="34"/>
      <c r="AC53" s="34" t="e">
        <f>VLOOKUP($E53,#REF!,3,0)*N53</f>
        <v>#REF!</v>
      </c>
      <c r="AD53" s="34"/>
      <c r="AE53" s="34"/>
      <c r="AF53" s="34"/>
      <c r="AG53" s="34" t="e">
        <f>VLOOKUP($E53,#REF!,3,0)*R53</f>
        <v>#REF!</v>
      </c>
      <c r="AH53" s="34"/>
      <c r="AI53" s="34"/>
      <c r="AJ53" s="34"/>
      <c r="AK53" s="34"/>
      <c r="AL53" s="34"/>
      <c r="AM53" s="34"/>
    </row>
    <row r="54" spans="2:39" s="3" customFormat="1" ht="24.95" customHeight="1" x14ac:dyDescent="0.3">
      <c r="B54" s="5" t="s">
        <v>37</v>
      </c>
      <c r="C54" s="5" t="s">
        <v>40</v>
      </c>
      <c r="D54" s="5" t="s">
        <v>23</v>
      </c>
      <c r="E54" s="5" t="s">
        <v>24</v>
      </c>
      <c r="F54" s="20" t="s">
        <v>25</v>
      </c>
      <c r="G54" s="21" t="e">
        <f t="shared" si="2"/>
        <v>#REF!</v>
      </c>
      <c r="H54" s="19" t="e">
        <f>#REF!</f>
        <v>#REF!</v>
      </c>
      <c r="I54" s="19" t="e">
        <f t="shared" si="3"/>
        <v>#REF!</v>
      </c>
      <c r="J54" s="19" t="e">
        <f t="shared" si="3"/>
        <v>#REF!</v>
      </c>
      <c r="K54" s="19" t="e">
        <f>#REF!+#REF!+#REF!</f>
        <v>#REF!</v>
      </c>
      <c r="L54" s="56" t="e">
        <f t="shared" si="6"/>
        <v>#REF!</v>
      </c>
      <c r="M54" s="57" t="e">
        <f t="shared" si="7"/>
        <v>#REF!</v>
      </c>
      <c r="N54" s="21" t="e">
        <f t="shared" si="4"/>
        <v>#REF!</v>
      </c>
      <c r="O54" s="19" t="e">
        <f t="shared" si="5"/>
        <v>#REF!</v>
      </c>
      <c r="P54" s="19" t="e">
        <f t="shared" si="5"/>
        <v>#REF!</v>
      </c>
      <c r="Q54" s="19" t="e">
        <f t="shared" si="5"/>
        <v>#REF!</v>
      </c>
      <c r="R54" s="19" t="e">
        <f>#REF!+#REF!+#REF!</f>
        <v>#REF!</v>
      </c>
      <c r="S54" s="56" t="e">
        <f t="shared" si="8"/>
        <v>#REF!</v>
      </c>
      <c r="T54" s="57" t="e">
        <f t="shared" si="9"/>
        <v>#REF!</v>
      </c>
      <c r="V54" s="34" t="e">
        <f>VLOOKUP($E54,#REF!,3,0)*G54</f>
        <v>#REF!</v>
      </c>
      <c r="W54" s="34"/>
      <c r="X54" s="34"/>
      <c r="Y54" s="34"/>
      <c r="Z54" s="34" t="e">
        <f>VLOOKUP($E54,#REF!,3,0)*K54</f>
        <v>#REF!</v>
      </c>
      <c r="AA54" s="34"/>
      <c r="AB54" s="34"/>
      <c r="AC54" s="34" t="e">
        <f>VLOOKUP($E54,#REF!,3,0)*N54</f>
        <v>#REF!</v>
      </c>
      <c r="AD54" s="34"/>
      <c r="AE54" s="34"/>
      <c r="AF54" s="34"/>
      <c r="AG54" s="34" t="e">
        <f>VLOOKUP($E54,#REF!,3,0)*R54</f>
        <v>#REF!</v>
      </c>
      <c r="AH54" s="34"/>
      <c r="AI54" s="34"/>
      <c r="AJ54" s="34"/>
      <c r="AK54" s="34"/>
      <c r="AL54" s="34"/>
      <c r="AM54" s="34"/>
    </row>
    <row r="55" spans="2:39" s="3" customFormat="1" ht="24.75" customHeight="1" thickBot="1" x14ac:dyDescent="0.35">
      <c r="B55" s="5" t="s">
        <v>37</v>
      </c>
      <c r="C55" s="5" t="s">
        <v>40</v>
      </c>
      <c r="D55" s="5" t="s">
        <v>23</v>
      </c>
      <c r="E55" s="5" t="s">
        <v>26</v>
      </c>
      <c r="F55" s="20" t="s">
        <v>27</v>
      </c>
      <c r="G55" s="22" t="e">
        <f t="shared" si="2"/>
        <v>#REF!</v>
      </c>
      <c r="H55" s="23" t="e">
        <f>#REF!</f>
        <v>#REF!</v>
      </c>
      <c r="I55" s="23" t="e">
        <f t="shared" si="3"/>
        <v>#REF!</v>
      </c>
      <c r="J55" s="23" t="e">
        <f t="shared" si="3"/>
        <v>#REF!</v>
      </c>
      <c r="K55" s="23" t="e">
        <f>#REF!+#REF!+#REF!</f>
        <v>#REF!</v>
      </c>
      <c r="L55" s="58" t="e">
        <f t="shared" si="6"/>
        <v>#REF!</v>
      </c>
      <c r="M55" s="57" t="e">
        <f t="shared" si="7"/>
        <v>#REF!</v>
      </c>
      <c r="N55" s="22" t="e">
        <f t="shared" si="4"/>
        <v>#REF!</v>
      </c>
      <c r="O55" s="23" t="e">
        <f t="shared" si="5"/>
        <v>#REF!</v>
      </c>
      <c r="P55" s="23" t="e">
        <f t="shared" si="5"/>
        <v>#REF!</v>
      </c>
      <c r="Q55" s="23" t="e">
        <f t="shared" si="5"/>
        <v>#REF!</v>
      </c>
      <c r="R55" s="23" t="e">
        <f>#REF!+#REF!+#REF!</f>
        <v>#REF!</v>
      </c>
      <c r="S55" s="58" t="e">
        <f t="shared" si="8"/>
        <v>#REF!</v>
      </c>
      <c r="T55" s="57" t="e">
        <f t="shared" si="9"/>
        <v>#REF!</v>
      </c>
      <c r="V55" s="34" t="e">
        <f>VLOOKUP($E55,#REF!,3,0)*G55</f>
        <v>#REF!</v>
      </c>
      <c r="W55" s="34"/>
      <c r="X55" s="34"/>
      <c r="Y55" s="34"/>
      <c r="Z55" s="34" t="e">
        <f>VLOOKUP($E55,#REF!,3,0)*K55</f>
        <v>#REF!</v>
      </c>
      <c r="AA55" s="34"/>
      <c r="AB55" s="34"/>
      <c r="AC55" s="34" t="e">
        <f>VLOOKUP($E55,#REF!,3,0)*N55</f>
        <v>#REF!</v>
      </c>
      <c r="AD55" s="34"/>
      <c r="AE55" s="34"/>
      <c r="AF55" s="34"/>
      <c r="AG55" s="34" t="e">
        <f>VLOOKUP($E55,#REF!,3,0)*R55</f>
        <v>#REF!</v>
      </c>
      <c r="AH55" s="34"/>
      <c r="AI55" s="34"/>
      <c r="AJ55" s="34"/>
      <c r="AK55" s="34"/>
      <c r="AL55" s="34"/>
      <c r="AM55" s="34"/>
    </row>
    <row r="56" spans="2:39" ht="16.5" x14ac:dyDescent="0.25">
      <c r="V56" s="34" t="e">
        <f>SUM(V44:V55)</f>
        <v>#REF!</v>
      </c>
      <c r="W56" s="42"/>
      <c r="X56" s="42"/>
      <c r="Y56" s="42"/>
      <c r="Z56" s="60" t="e">
        <f>SUM(Z44:Z55)</f>
        <v>#REF!</v>
      </c>
      <c r="AA56" s="60"/>
      <c r="AB56" s="60"/>
      <c r="AC56" s="60" t="e">
        <f>SUM(AC44:AC55)</f>
        <v>#REF!</v>
      </c>
      <c r="AD56" s="60"/>
      <c r="AE56" s="60"/>
      <c r="AF56" s="60"/>
      <c r="AG56" s="60" t="e">
        <f>SUM(AG44:AG55)</f>
        <v>#REF!</v>
      </c>
    </row>
    <row r="57" spans="2:39" x14ac:dyDescent="0.25">
      <c r="V57" s="42"/>
      <c r="W57" s="42"/>
      <c r="X57" s="42"/>
      <c r="Y57" s="42"/>
      <c r="Z57" s="60" t="e">
        <f>(V56-Z56)/Z56%</f>
        <v>#REF!</v>
      </c>
      <c r="AA57" s="42"/>
      <c r="AB57" s="31"/>
      <c r="AC57" s="31"/>
      <c r="AD57" s="31"/>
      <c r="AE57" s="31"/>
      <c r="AF57" s="31"/>
      <c r="AG57" s="60" t="e">
        <f>(AC56-AG56)/AG56%</f>
        <v>#REF!</v>
      </c>
    </row>
    <row r="58" spans="2:39" x14ac:dyDescent="0.25">
      <c r="V58" s="42"/>
      <c r="W58" s="61"/>
      <c r="X58" s="42"/>
      <c r="Y58" s="42"/>
      <c r="Z58" s="42"/>
      <c r="AA58" s="42"/>
      <c r="AB58" s="31"/>
      <c r="AC58" s="31"/>
      <c r="AD58" s="31"/>
      <c r="AE58" s="31"/>
      <c r="AF58" s="31"/>
    </row>
    <row r="59" spans="2:39" x14ac:dyDescent="0.25">
      <c r="V59" s="42"/>
      <c r="W59" s="42"/>
      <c r="X59" s="42"/>
      <c r="Y59" s="42"/>
      <c r="Z59" s="42"/>
      <c r="AA59" s="42"/>
      <c r="AB59" s="31"/>
      <c r="AC59" s="31"/>
      <c r="AD59" s="31"/>
      <c r="AE59" s="31"/>
      <c r="AF59" s="31"/>
    </row>
    <row r="60" spans="2:39" x14ac:dyDescent="0.25"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2:39" x14ac:dyDescent="0.25">
      <c r="AB61" s="31"/>
      <c r="AC61" s="31"/>
      <c r="AD61" s="31"/>
      <c r="AE61" s="31"/>
      <c r="AF61" s="31"/>
    </row>
    <row r="62" spans="2:39" x14ac:dyDescent="0.25">
      <c r="AB62" s="31"/>
      <c r="AC62" s="31"/>
      <c r="AD62" s="31"/>
      <c r="AE62" s="31"/>
      <c r="AF62" s="31"/>
    </row>
  </sheetData>
  <mergeCells count="38">
    <mergeCell ref="B30:D30"/>
    <mergeCell ref="F30:T30"/>
    <mergeCell ref="V42:Z42"/>
    <mergeCell ref="F31:G31"/>
    <mergeCell ref="F32:G32"/>
    <mergeCell ref="F33:G33"/>
    <mergeCell ref="F34:G34"/>
    <mergeCell ref="F35:G35"/>
    <mergeCell ref="F36:G36"/>
    <mergeCell ref="F37:G37"/>
    <mergeCell ref="B40:T40"/>
    <mergeCell ref="B42:F42"/>
    <mergeCell ref="G42:M42"/>
    <mergeCell ref="N42:T42"/>
    <mergeCell ref="V30:X30"/>
    <mergeCell ref="F25:G25"/>
    <mergeCell ref="F26:G26"/>
    <mergeCell ref="F27:G27"/>
    <mergeCell ref="F28:G28"/>
    <mergeCell ref="C13:C14"/>
    <mergeCell ref="F20:T20"/>
    <mergeCell ref="F21:G21"/>
    <mergeCell ref="F22:G22"/>
    <mergeCell ref="F23:G23"/>
    <mergeCell ref="F24:G24"/>
    <mergeCell ref="V13:V14"/>
    <mergeCell ref="C15:C16"/>
    <mergeCell ref="V15:V16"/>
    <mergeCell ref="C17:C18"/>
    <mergeCell ref="V17:V18"/>
    <mergeCell ref="B2:T2"/>
    <mergeCell ref="V2:AO2"/>
    <mergeCell ref="B4:F4"/>
    <mergeCell ref="G4:S4"/>
    <mergeCell ref="T4:T5"/>
    <mergeCell ref="V4:Z4"/>
    <mergeCell ref="AA4:AN4"/>
    <mergeCell ref="AO4:AO5"/>
  </mergeCells>
  <phoneticPr fontId="2" type="noConversion"/>
  <conditionalFormatting sqref="T6:T1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{AC4ED132-E319-44ED-A072-DA0465258CDA}</x14:id>
        </ext>
      </extLst>
    </cfRule>
  </conditionalFormatting>
  <conditionalFormatting sqref="AB6:AO18">
    <cfRule type="cellIs" dxfId="7" priority="6" operator="greaterThan">
      <formula>0</formula>
    </cfRule>
  </conditionalFormatting>
  <conditionalFormatting sqref="AA7:AA18">
    <cfRule type="cellIs" dxfId="6" priority="5" operator="greaterThan">
      <formula>0</formula>
    </cfRule>
  </conditionalFormatting>
  <conditionalFormatting sqref="M44:M55">
    <cfRule type="containsText" dxfId="5" priority="4" operator="containsText" text="미달성">
      <formula>NOT(ISERROR(SEARCH("미달성",M44)))</formula>
    </cfRule>
  </conditionalFormatting>
  <conditionalFormatting sqref="T44:T55">
    <cfRule type="containsText" dxfId="4" priority="3" operator="containsText" text="미달성">
      <formula>NOT(ISERROR(SEARCH("미달성",T44)))</formula>
    </cfRule>
  </conditionalFormatting>
  <conditionalFormatting sqref="W44:AM55 V44:V5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{BD0DEC94-CBAD-43E0-8CB0-BB281E4D8C1E}</x14:id>
        </ext>
      </extLst>
    </cfRule>
  </conditionalFormatting>
  <conditionalFormatting sqref="H6:S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{8340942C-F912-41D8-8A07-B6F7B126E7CE}</x14:id>
        </ext>
      </extLst>
    </cfRule>
  </conditionalFormatting>
  <pageMargins left="0.75" right="0.75" top="1" bottom="1" header="0.5" footer="0.5"/>
  <pageSetup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4ED132-E319-44ED-A072-DA0465258C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T6:T18</xm:sqref>
        </x14:conditionalFormatting>
        <x14:conditionalFormatting xmlns:xm="http://schemas.microsoft.com/office/excel/2006/main">
          <x14:cfRule type="dataBar" id="{BD0DEC94-CBAD-43E0-8CB0-BB281E4D8C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W44:AM55 V44:V56</xm:sqref>
        </x14:conditionalFormatting>
        <x14:conditionalFormatting xmlns:xm="http://schemas.microsoft.com/office/excel/2006/main">
          <x14:cfRule type="dataBar" id="{8340942C-F912-41D8-8A07-B6F7B126E7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H6:S18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O62"/>
  <sheetViews>
    <sheetView tabSelected="1" topLeftCell="B1" zoomScale="70" zoomScaleNormal="70" workbookViewId="0">
      <selection activeCell="B52" sqref="B52"/>
    </sheetView>
  </sheetViews>
  <sheetFormatPr defaultRowHeight="13.5" x14ac:dyDescent="0.25"/>
  <cols>
    <col min="1" max="1" width="9.140625" style="1"/>
    <col min="2" max="2" width="34.5703125" style="1" bestFit="1" customWidth="1"/>
    <col min="3" max="3" width="20" style="1" bestFit="1" customWidth="1"/>
    <col min="4" max="4" width="10.28515625" style="1" bestFit="1" customWidth="1"/>
    <col min="5" max="5" width="23.28515625" style="1" bestFit="1" customWidth="1"/>
    <col min="6" max="6" width="6.140625" style="1" bestFit="1" customWidth="1"/>
    <col min="7" max="7" width="12.7109375" style="1" customWidth="1"/>
    <col min="8" max="20" width="12.28515625" style="1" customWidth="1"/>
    <col min="21" max="21" width="9.140625" style="1"/>
    <col min="22" max="22" width="34.5703125" style="1" bestFit="1" customWidth="1"/>
    <col min="23" max="23" width="20" style="1" bestFit="1" customWidth="1"/>
    <col min="24" max="24" width="10.28515625" style="1" bestFit="1" customWidth="1"/>
    <col min="25" max="25" width="23.28515625" style="1" bestFit="1" customWidth="1"/>
    <col min="26" max="26" width="26.42578125" style="1" customWidth="1"/>
    <col min="27" max="27" width="11.140625" style="1" customWidth="1"/>
    <col min="28" max="41" width="12.28515625" style="1" customWidth="1"/>
    <col min="42" max="16384" width="9.140625" style="1"/>
  </cols>
  <sheetData>
    <row r="2" spans="2:41" ht="45" x14ac:dyDescent="0.75">
      <c r="B2" s="73" t="s">
        <v>82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V2" s="73" t="s">
        <v>83</v>
      </c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2:41" s="3" customFormat="1" ht="24.95" customHeight="1" x14ac:dyDescent="0.3">
      <c r="B4" s="74" t="s">
        <v>0</v>
      </c>
      <c r="C4" s="74" t="s">
        <v>0</v>
      </c>
      <c r="D4" s="74" t="s">
        <v>0</v>
      </c>
      <c r="E4" s="74" t="s">
        <v>0</v>
      </c>
      <c r="F4" s="74" t="s">
        <v>0</v>
      </c>
      <c r="G4" s="74" t="s">
        <v>1</v>
      </c>
      <c r="H4" s="74" t="s">
        <v>1</v>
      </c>
      <c r="I4" s="74" t="s">
        <v>1</v>
      </c>
      <c r="J4" s="74" t="s">
        <v>1</v>
      </c>
      <c r="K4" s="74" t="s">
        <v>1</v>
      </c>
      <c r="L4" s="74" t="s">
        <v>1</v>
      </c>
      <c r="M4" s="74" t="s">
        <v>1</v>
      </c>
      <c r="N4" s="74" t="s">
        <v>1</v>
      </c>
      <c r="O4" s="74" t="s">
        <v>1</v>
      </c>
      <c r="P4" s="74" t="s">
        <v>1</v>
      </c>
      <c r="Q4" s="74" t="s">
        <v>1</v>
      </c>
      <c r="R4" s="74" t="s">
        <v>1</v>
      </c>
      <c r="S4" s="74" t="s">
        <v>1</v>
      </c>
      <c r="T4" s="74" t="s">
        <v>2</v>
      </c>
      <c r="V4" s="74" t="s">
        <v>0</v>
      </c>
      <c r="W4" s="74" t="s">
        <v>0</v>
      </c>
      <c r="X4" s="74" t="s">
        <v>0</v>
      </c>
      <c r="Y4" s="74" t="s">
        <v>0</v>
      </c>
      <c r="Z4" s="74" t="s">
        <v>0</v>
      </c>
      <c r="AA4" s="75" t="s">
        <v>66</v>
      </c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7"/>
      <c r="AO4" s="74" t="s">
        <v>67</v>
      </c>
    </row>
    <row r="5" spans="2:41" s="3" customFormat="1" ht="24.95" customHeight="1" x14ac:dyDescent="0.3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4" t="s">
        <v>20</v>
      </c>
      <c r="T5" s="74" t="s">
        <v>2</v>
      </c>
      <c r="V5" s="18" t="s">
        <v>3</v>
      </c>
      <c r="W5" s="18" t="s">
        <v>4</v>
      </c>
      <c r="X5" s="18" t="s">
        <v>5</v>
      </c>
      <c r="Y5" s="18" t="s">
        <v>6</v>
      </c>
      <c r="Z5" s="18" t="s">
        <v>7</v>
      </c>
      <c r="AA5" s="18" t="s">
        <v>68</v>
      </c>
      <c r="AB5" s="18" t="s">
        <v>8</v>
      </c>
      <c r="AC5" s="18" t="s">
        <v>9</v>
      </c>
      <c r="AD5" s="18" t="s">
        <v>10</v>
      </c>
      <c r="AE5" s="18" t="s">
        <v>11</v>
      </c>
      <c r="AF5" s="18" t="s">
        <v>12</v>
      </c>
      <c r="AG5" s="18" t="s">
        <v>13</v>
      </c>
      <c r="AH5" s="18" t="s">
        <v>14</v>
      </c>
      <c r="AI5" s="18" t="s">
        <v>15</v>
      </c>
      <c r="AJ5" s="18" t="s">
        <v>16</v>
      </c>
      <c r="AK5" s="18" t="s">
        <v>17</v>
      </c>
      <c r="AL5" s="18" t="s">
        <v>18</v>
      </c>
      <c r="AM5" s="18" t="s">
        <v>19</v>
      </c>
      <c r="AN5" s="18" t="s">
        <v>20</v>
      </c>
      <c r="AO5" s="74" t="s">
        <v>2</v>
      </c>
    </row>
    <row r="6" spans="2:41" s="3" customFormat="1" ht="24.95" customHeight="1" x14ac:dyDescent="0.3"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5">
        <v>0</v>
      </c>
      <c r="V6" s="5" t="s">
        <v>21</v>
      </c>
      <c r="W6" s="5" t="s">
        <v>22</v>
      </c>
      <c r="X6" s="5" t="s">
        <v>23</v>
      </c>
      <c r="Y6" s="5" t="s">
        <v>24</v>
      </c>
      <c r="Z6" s="5" t="s">
        <v>25</v>
      </c>
      <c r="AA6" s="54" t="s">
        <v>69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</row>
    <row r="7" spans="2:41" s="3" customFormat="1" ht="24.95" customHeight="1" x14ac:dyDescent="0.3">
      <c r="B7" s="5" t="s">
        <v>21</v>
      </c>
      <c r="C7" s="5" t="s">
        <v>22</v>
      </c>
      <c r="D7" s="5" t="s">
        <v>23</v>
      </c>
      <c r="E7" s="5" t="s">
        <v>26</v>
      </c>
      <c r="F7" s="5" t="s">
        <v>27</v>
      </c>
      <c r="G7" s="6">
        <v>90502</v>
      </c>
      <c r="H7" s="6">
        <v>10585</v>
      </c>
      <c r="I7" s="6">
        <v>12491</v>
      </c>
      <c r="J7" s="6">
        <v>8079</v>
      </c>
      <c r="K7" s="6">
        <v>6936</v>
      </c>
      <c r="L7" s="6">
        <v>6022</v>
      </c>
      <c r="M7" s="6">
        <v>6115</v>
      </c>
      <c r="N7" s="6">
        <v>6010</v>
      </c>
      <c r="O7" s="6">
        <v>8256</v>
      </c>
      <c r="P7" s="6">
        <v>7127</v>
      </c>
      <c r="Q7" s="6">
        <v>5286</v>
      </c>
      <c r="R7" s="6">
        <v>6246</v>
      </c>
      <c r="S7" s="6">
        <v>7349</v>
      </c>
      <c r="T7" s="5">
        <v>42.197000000000003</v>
      </c>
      <c r="V7" s="5" t="s">
        <v>21</v>
      </c>
      <c r="W7" s="5" t="s">
        <v>22</v>
      </c>
      <c r="X7" s="5" t="s">
        <v>23</v>
      </c>
      <c r="Y7" s="5" t="s">
        <v>26</v>
      </c>
      <c r="Z7" s="5" t="s">
        <v>27</v>
      </c>
      <c r="AA7" s="54" t="e">
        <f>AB7/#REF!</f>
        <v>#REF!</v>
      </c>
      <c r="AB7" s="6" t="e">
        <f>G7-#REF!</f>
        <v>#REF!</v>
      </c>
      <c r="AC7" s="6" t="e">
        <f>H7-#REF!</f>
        <v>#REF!</v>
      </c>
      <c r="AD7" s="6" t="e">
        <f>I7-#REF!</f>
        <v>#REF!</v>
      </c>
      <c r="AE7" s="6" t="e">
        <f>J7-#REF!</f>
        <v>#REF!</v>
      </c>
      <c r="AF7" s="6" t="e">
        <f>K7-#REF!</f>
        <v>#REF!</v>
      </c>
      <c r="AG7" s="6" t="e">
        <f>L7-#REF!</f>
        <v>#REF!</v>
      </c>
      <c r="AH7" s="6" t="e">
        <f>M7-#REF!</f>
        <v>#REF!</v>
      </c>
      <c r="AI7" s="6" t="e">
        <f>N7-#REF!</f>
        <v>#REF!</v>
      </c>
      <c r="AJ7" s="6" t="e">
        <f>O7-#REF!</f>
        <v>#REF!</v>
      </c>
      <c r="AK7" s="6" t="e">
        <f>P7-#REF!</f>
        <v>#REF!</v>
      </c>
      <c r="AL7" s="6" t="e">
        <f>Q7-#REF!</f>
        <v>#REF!</v>
      </c>
      <c r="AM7" s="6" t="e">
        <f>R7-#REF!</f>
        <v>#REF!</v>
      </c>
      <c r="AN7" s="6" t="e">
        <f>S7-#REF!</f>
        <v>#REF!</v>
      </c>
      <c r="AO7" s="6" t="e">
        <f>T7-#REF!</f>
        <v>#REF!</v>
      </c>
    </row>
    <row r="8" spans="2:41" s="3" customFormat="1" ht="24.95" customHeight="1" x14ac:dyDescent="0.3">
      <c r="B8" s="5" t="s">
        <v>21</v>
      </c>
      <c r="C8" s="5" t="s">
        <v>28</v>
      </c>
      <c r="D8" s="5" t="s">
        <v>28</v>
      </c>
      <c r="E8" s="5" t="s">
        <v>29</v>
      </c>
      <c r="F8" s="5" t="s">
        <v>30</v>
      </c>
      <c r="G8" s="6">
        <v>2452.1</v>
      </c>
      <c r="H8" s="6">
        <v>161</v>
      </c>
      <c r="I8" s="6">
        <v>86.8</v>
      </c>
      <c r="J8" s="6">
        <v>213</v>
      </c>
      <c r="K8" s="6">
        <v>164</v>
      </c>
      <c r="L8" s="6">
        <v>245.7</v>
      </c>
      <c r="M8" s="6">
        <v>254</v>
      </c>
      <c r="N8" s="6">
        <v>235</v>
      </c>
      <c r="O8" s="6">
        <v>265.7</v>
      </c>
      <c r="P8" s="6">
        <v>216.9</v>
      </c>
      <c r="Q8" s="6">
        <v>214</v>
      </c>
      <c r="R8" s="6">
        <v>184</v>
      </c>
      <c r="S8" s="6">
        <v>212</v>
      </c>
      <c r="T8" s="5">
        <v>5.4880000000000004</v>
      </c>
      <c r="V8" s="5" t="s">
        <v>21</v>
      </c>
      <c r="W8" s="5" t="s">
        <v>28</v>
      </c>
      <c r="X8" s="5" t="s">
        <v>28</v>
      </c>
      <c r="Y8" s="5" t="s">
        <v>29</v>
      </c>
      <c r="Z8" s="5" t="s">
        <v>30</v>
      </c>
      <c r="AA8" s="54" t="e">
        <f>AB8/#REF!</f>
        <v>#REF!</v>
      </c>
      <c r="AB8" s="6" t="e">
        <f>G8-#REF!</f>
        <v>#REF!</v>
      </c>
      <c r="AC8" s="6" t="e">
        <f>H8-#REF!</f>
        <v>#REF!</v>
      </c>
      <c r="AD8" s="6" t="e">
        <f>I8-#REF!</f>
        <v>#REF!</v>
      </c>
      <c r="AE8" s="6" t="e">
        <f>J8-#REF!</f>
        <v>#REF!</v>
      </c>
      <c r="AF8" s="6" t="e">
        <f>K8-#REF!</f>
        <v>#REF!</v>
      </c>
      <c r="AG8" s="6" t="e">
        <f>L8-#REF!</f>
        <v>#REF!</v>
      </c>
      <c r="AH8" s="6" t="e">
        <f>M8-#REF!</f>
        <v>#REF!</v>
      </c>
      <c r="AI8" s="6" t="e">
        <f>N8-#REF!</f>
        <v>#REF!</v>
      </c>
      <c r="AJ8" s="6" t="e">
        <f>O8-#REF!</f>
        <v>#REF!</v>
      </c>
      <c r="AK8" s="6" t="e">
        <f>P8-#REF!</f>
        <v>#REF!</v>
      </c>
      <c r="AL8" s="6" t="e">
        <f>Q8-#REF!</f>
        <v>#REF!</v>
      </c>
      <c r="AM8" s="6" t="e">
        <f>R8-#REF!</f>
        <v>#REF!</v>
      </c>
      <c r="AN8" s="6" t="e">
        <f>S8-#REF!</f>
        <v>#REF!</v>
      </c>
      <c r="AO8" s="6" t="e">
        <f>T8-#REF!</f>
        <v>#REF!</v>
      </c>
    </row>
    <row r="9" spans="2:41" s="3" customFormat="1" ht="24.95" customHeight="1" x14ac:dyDescent="0.3">
      <c r="B9" s="5" t="s">
        <v>31</v>
      </c>
      <c r="C9" s="5" t="s">
        <v>32</v>
      </c>
      <c r="D9" s="5" t="s">
        <v>28</v>
      </c>
      <c r="E9" s="5" t="s">
        <v>29</v>
      </c>
      <c r="F9" s="5" t="s">
        <v>30</v>
      </c>
      <c r="G9" s="6">
        <v>3759</v>
      </c>
      <c r="H9" s="6">
        <v>300</v>
      </c>
      <c r="I9" s="6">
        <v>220</v>
      </c>
      <c r="J9" s="6">
        <v>240</v>
      </c>
      <c r="K9" s="6">
        <v>246</v>
      </c>
      <c r="L9" s="6">
        <v>373</v>
      </c>
      <c r="M9" s="6">
        <v>330</v>
      </c>
      <c r="N9" s="6">
        <v>430</v>
      </c>
      <c r="O9" s="6">
        <v>400</v>
      </c>
      <c r="P9" s="6">
        <v>340</v>
      </c>
      <c r="Q9" s="6">
        <v>290</v>
      </c>
      <c r="R9" s="6">
        <v>300</v>
      </c>
      <c r="S9" s="6">
        <v>290</v>
      </c>
      <c r="T9" s="5">
        <v>8.4120000000000008</v>
      </c>
      <c r="V9" s="5" t="s">
        <v>31</v>
      </c>
      <c r="W9" s="5" t="s">
        <v>32</v>
      </c>
      <c r="X9" s="5" t="s">
        <v>28</v>
      </c>
      <c r="Y9" s="5" t="s">
        <v>29</v>
      </c>
      <c r="Z9" s="5" t="s">
        <v>30</v>
      </c>
      <c r="AA9" s="54" t="e">
        <f>AB9/#REF!</f>
        <v>#REF!</v>
      </c>
      <c r="AB9" s="6" t="e">
        <f>G9-#REF!</f>
        <v>#REF!</v>
      </c>
      <c r="AC9" s="6" t="e">
        <f>H9-#REF!</f>
        <v>#REF!</v>
      </c>
      <c r="AD9" s="6" t="e">
        <f>I9-#REF!</f>
        <v>#REF!</v>
      </c>
      <c r="AE9" s="6" t="e">
        <f>J9-#REF!</f>
        <v>#REF!</v>
      </c>
      <c r="AF9" s="6" t="e">
        <f>K9-#REF!</f>
        <v>#REF!</v>
      </c>
      <c r="AG9" s="6" t="e">
        <f>L9-#REF!</f>
        <v>#REF!</v>
      </c>
      <c r="AH9" s="6" t="e">
        <f>M9-#REF!</f>
        <v>#REF!</v>
      </c>
      <c r="AI9" s="6" t="e">
        <f>N9-#REF!</f>
        <v>#REF!</v>
      </c>
      <c r="AJ9" s="6" t="e">
        <f>O9-#REF!</f>
        <v>#REF!</v>
      </c>
      <c r="AK9" s="6" t="e">
        <f>P9-#REF!</f>
        <v>#REF!</v>
      </c>
      <c r="AL9" s="6" t="e">
        <f>Q9-#REF!</f>
        <v>#REF!</v>
      </c>
      <c r="AM9" s="6" t="e">
        <f>R9-#REF!</f>
        <v>#REF!</v>
      </c>
      <c r="AN9" s="6" t="e">
        <f>S9-#REF!</f>
        <v>#REF!</v>
      </c>
      <c r="AO9" s="6" t="e">
        <f>T9-#REF!</f>
        <v>#REF!</v>
      </c>
    </row>
    <row r="10" spans="2:41" s="3" customFormat="1" ht="24.95" customHeight="1" x14ac:dyDescent="0.3">
      <c r="B10" s="5" t="s">
        <v>31</v>
      </c>
      <c r="C10" s="5" t="s">
        <v>33</v>
      </c>
      <c r="D10" s="5" t="s">
        <v>28</v>
      </c>
      <c r="E10" s="5" t="s">
        <v>34</v>
      </c>
      <c r="F10" s="5" t="s">
        <v>30</v>
      </c>
      <c r="G10" s="6">
        <v>1580</v>
      </c>
      <c r="H10" s="6">
        <v>160</v>
      </c>
      <c r="I10" s="6">
        <v>120</v>
      </c>
      <c r="J10" s="6">
        <v>150</v>
      </c>
      <c r="K10" s="6">
        <v>110</v>
      </c>
      <c r="L10" s="6">
        <v>160</v>
      </c>
      <c r="M10" s="6">
        <v>160</v>
      </c>
      <c r="N10" s="6">
        <v>120</v>
      </c>
      <c r="O10" s="6">
        <v>160</v>
      </c>
      <c r="P10" s="6">
        <v>80</v>
      </c>
      <c r="Q10" s="6">
        <v>120</v>
      </c>
      <c r="R10" s="6">
        <v>120</v>
      </c>
      <c r="S10" s="6">
        <v>120</v>
      </c>
      <c r="T10" s="5">
        <v>4.2140000000000004</v>
      </c>
      <c r="V10" s="5" t="s">
        <v>31</v>
      </c>
      <c r="W10" s="5" t="s">
        <v>33</v>
      </c>
      <c r="X10" s="5" t="s">
        <v>28</v>
      </c>
      <c r="Y10" s="5" t="s">
        <v>34</v>
      </c>
      <c r="Z10" s="5" t="s">
        <v>30</v>
      </c>
      <c r="AA10" s="54" t="e">
        <f>AB10/#REF!</f>
        <v>#REF!</v>
      </c>
      <c r="AB10" s="6" t="e">
        <f>G10-#REF!</f>
        <v>#REF!</v>
      </c>
      <c r="AC10" s="6" t="e">
        <f>H10-#REF!</f>
        <v>#REF!</v>
      </c>
      <c r="AD10" s="6" t="e">
        <f>I10-#REF!</f>
        <v>#REF!</v>
      </c>
      <c r="AE10" s="6" t="e">
        <f>J10-#REF!</f>
        <v>#REF!</v>
      </c>
      <c r="AF10" s="6" t="e">
        <f>K10-#REF!</f>
        <v>#REF!</v>
      </c>
      <c r="AG10" s="6" t="e">
        <f>L10-#REF!</f>
        <v>#REF!</v>
      </c>
      <c r="AH10" s="6" t="e">
        <f>M10-#REF!</f>
        <v>#REF!</v>
      </c>
      <c r="AI10" s="6" t="e">
        <f>N10-#REF!</f>
        <v>#REF!</v>
      </c>
      <c r="AJ10" s="6" t="e">
        <f>O10-#REF!</f>
        <v>#REF!</v>
      </c>
      <c r="AK10" s="6" t="e">
        <f>P10-#REF!</f>
        <v>#REF!</v>
      </c>
      <c r="AL10" s="6" t="e">
        <f>Q10-#REF!</f>
        <v>#REF!</v>
      </c>
      <c r="AM10" s="6" t="e">
        <f>R10-#REF!</f>
        <v>#REF!</v>
      </c>
      <c r="AN10" s="6" t="e">
        <f>S10-#REF!</f>
        <v>#REF!</v>
      </c>
      <c r="AO10" s="6" t="e">
        <f>T10-#REF!</f>
        <v>#REF!</v>
      </c>
    </row>
    <row r="11" spans="2:41" s="3" customFormat="1" ht="24.95" customHeight="1" x14ac:dyDescent="0.3">
      <c r="B11" s="5" t="s">
        <v>35</v>
      </c>
      <c r="C11" s="5" t="s">
        <v>28</v>
      </c>
      <c r="D11" s="5" t="s">
        <v>28</v>
      </c>
      <c r="E11" s="5" t="s">
        <v>34</v>
      </c>
      <c r="F11" s="5" t="s">
        <v>30</v>
      </c>
      <c r="G11" s="6">
        <v>3916</v>
      </c>
      <c r="H11" s="6">
        <v>320</v>
      </c>
      <c r="I11" s="6">
        <v>280</v>
      </c>
      <c r="J11" s="6">
        <v>290</v>
      </c>
      <c r="K11" s="6">
        <v>280</v>
      </c>
      <c r="L11" s="6">
        <v>300</v>
      </c>
      <c r="M11" s="6">
        <v>280</v>
      </c>
      <c r="N11" s="6">
        <v>360</v>
      </c>
      <c r="O11" s="6">
        <v>440</v>
      </c>
      <c r="P11" s="6">
        <v>400</v>
      </c>
      <c r="Q11" s="6">
        <v>280</v>
      </c>
      <c r="R11" s="6">
        <v>360</v>
      </c>
      <c r="S11" s="6">
        <v>326</v>
      </c>
      <c r="T11" s="5">
        <v>10.446</v>
      </c>
      <c r="V11" s="5" t="s">
        <v>35</v>
      </c>
      <c r="W11" s="5" t="s">
        <v>28</v>
      </c>
      <c r="X11" s="5" t="s">
        <v>28</v>
      </c>
      <c r="Y11" s="5" t="s">
        <v>34</v>
      </c>
      <c r="Z11" s="5" t="s">
        <v>30</v>
      </c>
      <c r="AA11" s="54" t="e">
        <f>AB11/#REF!</f>
        <v>#REF!</v>
      </c>
      <c r="AB11" s="6" t="e">
        <f>G11-#REF!</f>
        <v>#REF!</v>
      </c>
      <c r="AC11" s="6" t="e">
        <f>H11-#REF!</f>
        <v>#REF!</v>
      </c>
      <c r="AD11" s="6" t="e">
        <f>I11-#REF!</f>
        <v>#REF!</v>
      </c>
      <c r="AE11" s="6" t="e">
        <f>J11-#REF!</f>
        <v>#REF!</v>
      </c>
      <c r="AF11" s="6" t="e">
        <f>K11-#REF!</f>
        <v>#REF!</v>
      </c>
      <c r="AG11" s="6" t="e">
        <f>L11-#REF!</f>
        <v>#REF!</v>
      </c>
      <c r="AH11" s="6" t="e">
        <f>M11-#REF!</f>
        <v>#REF!</v>
      </c>
      <c r="AI11" s="6" t="e">
        <f>N11-#REF!</f>
        <v>#REF!</v>
      </c>
      <c r="AJ11" s="6" t="e">
        <f>O11-#REF!</f>
        <v>#REF!</v>
      </c>
      <c r="AK11" s="6" t="e">
        <f>P11-#REF!</f>
        <v>#REF!</v>
      </c>
      <c r="AL11" s="6" t="e">
        <f>Q11-#REF!</f>
        <v>#REF!</v>
      </c>
      <c r="AM11" s="6" t="e">
        <f>R11-#REF!</f>
        <v>#REF!</v>
      </c>
      <c r="AN11" s="6" t="e">
        <f>S11-#REF!</f>
        <v>#REF!</v>
      </c>
      <c r="AO11" s="6" t="e">
        <f>T11-#REF!</f>
        <v>#REF!</v>
      </c>
    </row>
    <row r="12" spans="2:41" s="3" customFormat="1" ht="24.95" customHeight="1" x14ac:dyDescent="0.3">
      <c r="B12" s="5" t="s">
        <v>35</v>
      </c>
      <c r="C12" s="5" t="s">
        <v>36</v>
      </c>
      <c r="D12" s="5" t="s">
        <v>28</v>
      </c>
      <c r="E12" s="5" t="s">
        <v>29</v>
      </c>
      <c r="F12" s="5" t="s">
        <v>30</v>
      </c>
      <c r="G12" s="6">
        <v>864</v>
      </c>
      <c r="H12" s="6">
        <v>63</v>
      </c>
      <c r="I12" s="6">
        <v>57</v>
      </c>
      <c r="J12" s="6">
        <v>60</v>
      </c>
      <c r="K12" s="6">
        <v>60</v>
      </c>
      <c r="L12" s="6">
        <v>80</v>
      </c>
      <c r="M12" s="6">
        <v>90</v>
      </c>
      <c r="N12" s="6">
        <v>90</v>
      </c>
      <c r="O12" s="6">
        <v>90</v>
      </c>
      <c r="P12" s="6">
        <v>80</v>
      </c>
      <c r="Q12" s="6">
        <v>60</v>
      </c>
      <c r="R12" s="6">
        <v>60</v>
      </c>
      <c r="S12" s="6">
        <v>74</v>
      </c>
      <c r="T12" s="5">
        <v>1.9319999999999999</v>
      </c>
      <c r="V12" s="5" t="s">
        <v>35</v>
      </c>
      <c r="W12" s="5" t="s">
        <v>36</v>
      </c>
      <c r="X12" s="5" t="s">
        <v>28</v>
      </c>
      <c r="Y12" s="5" t="s">
        <v>29</v>
      </c>
      <c r="Z12" s="5" t="s">
        <v>30</v>
      </c>
      <c r="AA12" s="54" t="e">
        <f>AB12/#REF!</f>
        <v>#REF!</v>
      </c>
      <c r="AB12" s="6" t="e">
        <f>G12-#REF!</f>
        <v>#REF!</v>
      </c>
      <c r="AC12" s="6" t="e">
        <f>H12-#REF!</f>
        <v>#REF!</v>
      </c>
      <c r="AD12" s="6" t="e">
        <f>I12-#REF!</f>
        <v>#REF!</v>
      </c>
      <c r="AE12" s="6" t="e">
        <f>J12-#REF!</f>
        <v>#REF!</v>
      </c>
      <c r="AF12" s="6" t="e">
        <f>K12-#REF!</f>
        <v>#REF!</v>
      </c>
      <c r="AG12" s="6" t="e">
        <f>L12-#REF!</f>
        <v>#REF!</v>
      </c>
      <c r="AH12" s="6" t="e">
        <f>M12-#REF!</f>
        <v>#REF!</v>
      </c>
      <c r="AI12" s="6" t="e">
        <f>N12-#REF!</f>
        <v>#REF!</v>
      </c>
      <c r="AJ12" s="6" t="e">
        <f>O12-#REF!</f>
        <v>#REF!</v>
      </c>
      <c r="AK12" s="6" t="e">
        <f>P12-#REF!</f>
        <v>#REF!</v>
      </c>
      <c r="AL12" s="6" t="e">
        <f>Q12-#REF!</f>
        <v>#REF!</v>
      </c>
      <c r="AM12" s="6" t="e">
        <f>R12-#REF!</f>
        <v>#REF!</v>
      </c>
      <c r="AN12" s="6" t="e">
        <f>S12-#REF!</f>
        <v>#REF!</v>
      </c>
      <c r="AO12" s="6" t="e">
        <f>T12-#REF!</f>
        <v>#REF!</v>
      </c>
    </row>
    <row r="13" spans="2:41" s="3" customFormat="1" ht="24.95" customHeight="1" x14ac:dyDescent="0.3">
      <c r="B13" s="5" t="s">
        <v>37</v>
      </c>
      <c r="C13" s="78" t="s">
        <v>38</v>
      </c>
      <c r="D13" s="5" t="s">
        <v>23</v>
      </c>
      <c r="E13" s="5" t="s">
        <v>24</v>
      </c>
      <c r="F13" s="5" t="s">
        <v>25</v>
      </c>
      <c r="G13" s="6">
        <v>204909</v>
      </c>
      <c r="H13" s="6">
        <v>23380</v>
      </c>
      <c r="I13" s="6">
        <v>32054</v>
      </c>
      <c r="J13" s="6">
        <v>23098</v>
      </c>
      <c r="K13" s="6">
        <v>23627</v>
      </c>
      <c r="L13" s="6">
        <v>18876</v>
      </c>
      <c r="M13" s="6">
        <v>13320</v>
      </c>
      <c r="N13" s="6">
        <v>10433</v>
      </c>
      <c r="O13" s="6">
        <v>10448</v>
      </c>
      <c r="P13" s="6">
        <v>8650</v>
      </c>
      <c r="Q13" s="6">
        <v>5422</v>
      </c>
      <c r="R13" s="6">
        <v>14187</v>
      </c>
      <c r="S13" s="6">
        <v>21414</v>
      </c>
      <c r="T13" s="5">
        <v>459.60700000000003</v>
      </c>
      <c r="V13" s="78" t="s">
        <v>37</v>
      </c>
      <c r="W13" s="5" t="s">
        <v>38</v>
      </c>
      <c r="X13" s="5" t="s">
        <v>23</v>
      </c>
      <c r="Y13" s="5" t="s">
        <v>24</v>
      </c>
      <c r="Z13" s="5" t="s">
        <v>25</v>
      </c>
      <c r="AA13" s="54" t="e">
        <f>AB13/#REF!</f>
        <v>#REF!</v>
      </c>
      <c r="AB13" s="6" t="e">
        <f>G13-#REF!</f>
        <v>#REF!</v>
      </c>
      <c r="AC13" s="6" t="e">
        <f>H13-#REF!</f>
        <v>#REF!</v>
      </c>
      <c r="AD13" s="6" t="e">
        <f>I13-#REF!</f>
        <v>#REF!</v>
      </c>
      <c r="AE13" s="6" t="e">
        <f>J13-#REF!</f>
        <v>#REF!</v>
      </c>
      <c r="AF13" s="6" t="e">
        <f>K13-#REF!</f>
        <v>#REF!</v>
      </c>
      <c r="AG13" s="6" t="e">
        <f>L13-#REF!</f>
        <v>#REF!</v>
      </c>
      <c r="AH13" s="6" t="e">
        <f>M13-#REF!</f>
        <v>#REF!</v>
      </c>
      <c r="AI13" s="6" t="e">
        <f>N13-#REF!</f>
        <v>#REF!</v>
      </c>
      <c r="AJ13" s="6" t="e">
        <f>O13-#REF!</f>
        <v>#REF!</v>
      </c>
      <c r="AK13" s="6" t="e">
        <f>P13-#REF!</f>
        <v>#REF!</v>
      </c>
      <c r="AL13" s="6" t="e">
        <f>Q13-#REF!</f>
        <v>#REF!</v>
      </c>
      <c r="AM13" s="6" t="e">
        <f>R13-#REF!</f>
        <v>#REF!</v>
      </c>
      <c r="AN13" s="6" t="e">
        <f>S13-#REF!</f>
        <v>#REF!</v>
      </c>
      <c r="AO13" s="6" t="e">
        <f>T13-#REF!</f>
        <v>#REF!</v>
      </c>
    </row>
    <row r="14" spans="2:41" s="3" customFormat="1" ht="24.95" customHeight="1" x14ac:dyDescent="0.3">
      <c r="B14" s="5" t="s">
        <v>37</v>
      </c>
      <c r="C14" s="79"/>
      <c r="D14" s="5" t="s">
        <v>23</v>
      </c>
      <c r="E14" s="5" t="s">
        <v>26</v>
      </c>
      <c r="F14" s="5" t="s">
        <v>27</v>
      </c>
      <c r="G14" s="6">
        <v>841586</v>
      </c>
      <c r="H14" s="6">
        <v>91361</v>
      </c>
      <c r="I14" s="6">
        <v>99209</v>
      </c>
      <c r="J14" s="6">
        <v>68184</v>
      </c>
      <c r="K14" s="6">
        <v>62734</v>
      </c>
      <c r="L14" s="6">
        <v>54900</v>
      </c>
      <c r="M14" s="6">
        <v>56743</v>
      </c>
      <c r="N14" s="6">
        <v>67327</v>
      </c>
      <c r="O14" s="6">
        <v>90583</v>
      </c>
      <c r="P14" s="6">
        <v>69243</v>
      </c>
      <c r="Q14" s="6">
        <v>46404</v>
      </c>
      <c r="R14" s="6">
        <v>61250</v>
      </c>
      <c r="S14" s="6">
        <v>73648</v>
      </c>
      <c r="T14" s="5">
        <v>392.38900000000001</v>
      </c>
      <c r="V14" s="79"/>
      <c r="W14" s="5" t="s">
        <v>38</v>
      </c>
      <c r="X14" s="5" t="s">
        <v>23</v>
      </c>
      <c r="Y14" s="5" t="s">
        <v>26</v>
      </c>
      <c r="Z14" s="5" t="s">
        <v>27</v>
      </c>
      <c r="AA14" s="54" t="e">
        <f>AB14/#REF!</f>
        <v>#REF!</v>
      </c>
      <c r="AB14" s="6" t="e">
        <f>G14-#REF!</f>
        <v>#REF!</v>
      </c>
      <c r="AC14" s="6" t="e">
        <f>H14-#REF!</f>
        <v>#REF!</v>
      </c>
      <c r="AD14" s="6" t="e">
        <f>I14-#REF!</f>
        <v>#REF!</v>
      </c>
      <c r="AE14" s="6" t="e">
        <f>J14-#REF!</f>
        <v>#REF!</v>
      </c>
      <c r="AF14" s="6" t="e">
        <f>K14-#REF!</f>
        <v>#REF!</v>
      </c>
      <c r="AG14" s="6" t="e">
        <f>L14-#REF!</f>
        <v>#REF!</v>
      </c>
      <c r="AH14" s="6" t="e">
        <f>M14-#REF!</f>
        <v>#REF!</v>
      </c>
      <c r="AI14" s="6" t="e">
        <f>N14-#REF!</f>
        <v>#REF!</v>
      </c>
      <c r="AJ14" s="6" t="e">
        <f>O14-#REF!</f>
        <v>#REF!</v>
      </c>
      <c r="AK14" s="6" t="e">
        <f>P14-#REF!</f>
        <v>#REF!</v>
      </c>
      <c r="AL14" s="6" t="e">
        <f>Q14-#REF!</f>
        <v>#REF!</v>
      </c>
      <c r="AM14" s="6" t="e">
        <f>R14-#REF!</f>
        <v>#REF!</v>
      </c>
      <c r="AN14" s="6" t="e">
        <f>S14-#REF!</f>
        <v>#REF!</v>
      </c>
      <c r="AO14" s="6" t="e">
        <f>T14-#REF!</f>
        <v>#REF!</v>
      </c>
    </row>
    <row r="15" spans="2:41" s="3" customFormat="1" ht="24.95" customHeight="1" x14ac:dyDescent="0.3">
      <c r="B15" s="5" t="s">
        <v>37</v>
      </c>
      <c r="C15" s="78" t="s">
        <v>39</v>
      </c>
      <c r="D15" s="5" t="s">
        <v>23</v>
      </c>
      <c r="E15" s="5" t="s">
        <v>24</v>
      </c>
      <c r="F15" s="5" t="s">
        <v>25</v>
      </c>
      <c r="G15" s="6">
        <v>2602</v>
      </c>
      <c r="H15" s="6">
        <v>306</v>
      </c>
      <c r="I15" s="6">
        <v>392</v>
      </c>
      <c r="J15" s="6">
        <v>330</v>
      </c>
      <c r="K15" s="6">
        <v>325</v>
      </c>
      <c r="L15" s="6">
        <v>313</v>
      </c>
      <c r="M15" s="6">
        <v>204</v>
      </c>
      <c r="N15" s="6">
        <v>107</v>
      </c>
      <c r="O15" s="6">
        <v>46</v>
      </c>
      <c r="P15" s="6">
        <v>0</v>
      </c>
      <c r="Q15" s="6">
        <v>29</v>
      </c>
      <c r="R15" s="6">
        <v>254</v>
      </c>
      <c r="S15" s="6">
        <v>296</v>
      </c>
      <c r="T15" s="5">
        <v>5.8339999999999996</v>
      </c>
      <c r="V15" s="78" t="s">
        <v>37</v>
      </c>
      <c r="W15" s="5" t="s">
        <v>39</v>
      </c>
      <c r="X15" s="5" t="s">
        <v>23</v>
      </c>
      <c r="Y15" s="5" t="s">
        <v>24</v>
      </c>
      <c r="Z15" s="5" t="s">
        <v>25</v>
      </c>
      <c r="AA15" s="54" t="e">
        <f>AB15/#REF!</f>
        <v>#REF!</v>
      </c>
      <c r="AB15" s="6" t="e">
        <f>G15-#REF!</f>
        <v>#REF!</v>
      </c>
      <c r="AC15" s="6" t="e">
        <f>H15-#REF!</f>
        <v>#REF!</v>
      </c>
      <c r="AD15" s="6" t="e">
        <f>I15-#REF!</f>
        <v>#REF!</v>
      </c>
      <c r="AE15" s="6" t="e">
        <f>J15-#REF!</f>
        <v>#REF!</v>
      </c>
      <c r="AF15" s="6" t="e">
        <f>K15-#REF!</f>
        <v>#REF!</v>
      </c>
      <c r="AG15" s="6" t="e">
        <f>L15-#REF!</f>
        <v>#REF!</v>
      </c>
      <c r="AH15" s="6" t="e">
        <f>M15-#REF!</f>
        <v>#REF!</v>
      </c>
      <c r="AI15" s="6" t="e">
        <f>N15-#REF!</f>
        <v>#REF!</v>
      </c>
      <c r="AJ15" s="6" t="e">
        <f>O15-#REF!</f>
        <v>#REF!</v>
      </c>
      <c r="AK15" s="6" t="e">
        <f>P15-#REF!</f>
        <v>#REF!</v>
      </c>
      <c r="AL15" s="6" t="e">
        <f>Q15-#REF!</f>
        <v>#REF!</v>
      </c>
      <c r="AM15" s="6" t="e">
        <f>R15-#REF!</f>
        <v>#REF!</v>
      </c>
      <c r="AN15" s="6" t="e">
        <f>S15-#REF!</f>
        <v>#REF!</v>
      </c>
      <c r="AO15" s="6" t="e">
        <f>T15-#REF!</f>
        <v>#REF!</v>
      </c>
    </row>
    <row r="16" spans="2:41" s="3" customFormat="1" ht="24.95" customHeight="1" x14ac:dyDescent="0.3">
      <c r="B16" s="5" t="s">
        <v>37</v>
      </c>
      <c r="C16" s="79"/>
      <c r="D16" s="5" t="s">
        <v>23</v>
      </c>
      <c r="E16" s="5" t="s">
        <v>26</v>
      </c>
      <c r="F16" s="5" t="s">
        <v>27</v>
      </c>
      <c r="G16" s="6">
        <v>118348</v>
      </c>
      <c r="H16" s="6">
        <v>9019</v>
      </c>
      <c r="I16" s="6">
        <v>9609</v>
      </c>
      <c r="J16" s="6">
        <v>10231</v>
      </c>
      <c r="K16" s="6">
        <v>10597</v>
      </c>
      <c r="L16" s="6">
        <v>8441</v>
      </c>
      <c r="M16" s="6">
        <v>8615</v>
      </c>
      <c r="N16" s="6">
        <v>8134</v>
      </c>
      <c r="O16" s="6">
        <v>9383</v>
      </c>
      <c r="P16" s="6">
        <v>10696</v>
      </c>
      <c r="Q16" s="6">
        <v>9591</v>
      </c>
      <c r="R16" s="6">
        <v>12081</v>
      </c>
      <c r="S16" s="6">
        <v>11951</v>
      </c>
      <c r="T16" s="5">
        <v>55.18</v>
      </c>
      <c r="V16" s="79"/>
      <c r="W16" s="5" t="s">
        <v>39</v>
      </c>
      <c r="X16" s="5" t="s">
        <v>23</v>
      </c>
      <c r="Y16" s="5" t="s">
        <v>26</v>
      </c>
      <c r="Z16" s="5" t="s">
        <v>27</v>
      </c>
      <c r="AA16" s="54" t="e">
        <f>AB16/#REF!</f>
        <v>#REF!</v>
      </c>
      <c r="AB16" s="6" t="e">
        <f>G16-#REF!</f>
        <v>#REF!</v>
      </c>
      <c r="AC16" s="6" t="e">
        <f>H16-#REF!</f>
        <v>#REF!</v>
      </c>
      <c r="AD16" s="6" t="e">
        <f>I16-#REF!</f>
        <v>#REF!</v>
      </c>
      <c r="AE16" s="6" t="e">
        <f>J16-#REF!</f>
        <v>#REF!</v>
      </c>
      <c r="AF16" s="6" t="e">
        <f>K16-#REF!</f>
        <v>#REF!</v>
      </c>
      <c r="AG16" s="6" t="e">
        <f>L16-#REF!</f>
        <v>#REF!</v>
      </c>
      <c r="AH16" s="6" t="e">
        <f>M16-#REF!</f>
        <v>#REF!</v>
      </c>
      <c r="AI16" s="6" t="e">
        <f>N16-#REF!</f>
        <v>#REF!</v>
      </c>
      <c r="AJ16" s="6" t="e">
        <f>O16-#REF!</f>
        <v>#REF!</v>
      </c>
      <c r="AK16" s="6" t="e">
        <f>P16-#REF!</f>
        <v>#REF!</v>
      </c>
      <c r="AL16" s="6" t="e">
        <f>Q16-#REF!</f>
        <v>#REF!</v>
      </c>
      <c r="AM16" s="6" t="e">
        <f>R16-#REF!</f>
        <v>#REF!</v>
      </c>
      <c r="AN16" s="6" t="e">
        <f>S16-#REF!</f>
        <v>#REF!</v>
      </c>
      <c r="AO16" s="6" t="e">
        <f>T16-#REF!</f>
        <v>#REF!</v>
      </c>
    </row>
    <row r="17" spans="2:41" s="3" customFormat="1" ht="24.95" customHeight="1" x14ac:dyDescent="0.3">
      <c r="B17" s="5" t="s">
        <v>37</v>
      </c>
      <c r="C17" s="78" t="s">
        <v>40</v>
      </c>
      <c r="D17" s="5" t="s">
        <v>23</v>
      </c>
      <c r="E17" s="5" t="s">
        <v>24</v>
      </c>
      <c r="F17" s="5" t="s">
        <v>25</v>
      </c>
      <c r="G17" s="6">
        <v>19704</v>
      </c>
      <c r="H17" s="6">
        <v>3332</v>
      </c>
      <c r="I17" s="6">
        <v>5062</v>
      </c>
      <c r="J17" s="6">
        <v>2373</v>
      </c>
      <c r="K17" s="6">
        <v>1392</v>
      </c>
      <c r="L17" s="6">
        <v>1553</v>
      </c>
      <c r="M17" s="6">
        <v>1275</v>
      </c>
      <c r="N17" s="6">
        <v>685</v>
      </c>
      <c r="O17" s="6">
        <v>639</v>
      </c>
      <c r="P17" s="6">
        <v>554</v>
      </c>
      <c r="Q17" s="6">
        <v>625</v>
      </c>
      <c r="R17" s="6">
        <v>1002</v>
      </c>
      <c r="S17" s="6">
        <v>1212</v>
      </c>
      <c r="T17" s="5">
        <v>44.247</v>
      </c>
      <c r="V17" s="78" t="s">
        <v>37</v>
      </c>
      <c r="W17" s="5" t="s">
        <v>40</v>
      </c>
      <c r="X17" s="5" t="s">
        <v>23</v>
      </c>
      <c r="Y17" s="5" t="s">
        <v>24</v>
      </c>
      <c r="Z17" s="5" t="s">
        <v>25</v>
      </c>
      <c r="AA17" s="54" t="e">
        <f>AB17/#REF!</f>
        <v>#REF!</v>
      </c>
      <c r="AB17" s="6" t="e">
        <f>G17-#REF!</f>
        <v>#REF!</v>
      </c>
      <c r="AC17" s="6" t="e">
        <f>H17-#REF!</f>
        <v>#REF!</v>
      </c>
      <c r="AD17" s="6" t="e">
        <f>I17-#REF!</f>
        <v>#REF!</v>
      </c>
      <c r="AE17" s="6" t="e">
        <f>J17-#REF!</f>
        <v>#REF!</v>
      </c>
      <c r="AF17" s="6" t="e">
        <f>K17-#REF!</f>
        <v>#REF!</v>
      </c>
      <c r="AG17" s="6" t="e">
        <f>L17-#REF!</f>
        <v>#REF!</v>
      </c>
      <c r="AH17" s="6" t="e">
        <f>M17-#REF!</f>
        <v>#REF!</v>
      </c>
      <c r="AI17" s="6" t="e">
        <f>N17-#REF!</f>
        <v>#REF!</v>
      </c>
      <c r="AJ17" s="6" t="e">
        <f>O17-#REF!</f>
        <v>#REF!</v>
      </c>
      <c r="AK17" s="6" t="e">
        <f>P17-#REF!</f>
        <v>#REF!</v>
      </c>
      <c r="AL17" s="6" t="e">
        <f>Q17-#REF!</f>
        <v>#REF!</v>
      </c>
      <c r="AM17" s="6" t="e">
        <f>R17-#REF!</f>
        <v>#REF!</v>
      </c>
      <c r="AN17" s="6" t="e">
        <f>S17-#REF!</f>
        <v>#REF!</v>
      </c>
      <c r="AO17" s="6" t="e">
        <f>T17-#REF!</f>
        <v>#REF!</v>
      </c>
    </row>
    <row r="18" spans="2:41" s="3" customFormat="1" ht="24.95" customHeight="1" x14ac:dyDescent="0.3">
      <c r="B18" s="5" t="s">
        <v>37</v>
      </c>
      <c r="C18" s="79"/>
      <c r="D18" s="5" t="s">
        <v>23</v>
      </c>
      <c r="E18" s="5" t="s">
        <v>26</v>
      </c>
      <c r="F18" s="5" t="s">
        <v>27</v>
      </c>
      <c r="G18" s="6">
        <v>303596</v>
      </c>
      <c r="H18" s="6">
        <v>30586</v>
      </c>
      <c r="I18" s="6">
        <v>31536</v>
      </c>
      <c r="J18" s="6">
        <v>21895</v>
      </c>
      <c r="K18" s="6">
        <v>22047</v>
      </c>
      <c r="L18" s="6">
        <v>21265</v>
      </c>
      <c r="M18" s="6">
        <v>22875</v>
      </c>
      <c r="N18" s="6">
        <v>25820</v>
      </c>
      <c r="O18" s="6">
        <v>38289</v>
      </c>
      <c r="P18" s="6">
        <v>25786</v>
      </c>
      <c r="Q18" s="6">
        <v>15872</v>
      </c>
      <c r="R18" s="6">
        <v>22641</v>
      </c>
      <c r="S18" s="6">
        <v>24984</v>
      </c>
      <c r="T18" s="5">
        <v>141.553</v>
      </c>
      <c r="V18" s="79"/>
      <c r="W18" s="5" t="s">
        <v>40</v>
      </c>
      <c r="X18" s="5" t="s">
        <v>23</v>
      </c>
      <c r="Y18" s="5" t="s">
        <v>26</v>
      </c>
      <c r="Z18" s="5" t="s">
        <v>27</v>
      </c>
      <c r="AA18" s="54" t="e">
        <f>AB18/#REF!</f>
        <v>#REF!</v>
      </c>
      <c r="AB18" s="6" t="e">
        <f>G18-#REF!</f>
        <v>#REF!</v>
      </c>
      <c r="AC18" s="6" t="e">
        <f>H18-#REF!</f>
        <v>#REF!</v>
      </c>
      <c r="AD18" s="6" t="e">
        <f>I18-#REF!</f>
        <v>#REF!</v>
      </c>
      <c r="AE18" s="6" t="e">
        <f>J18-#REF!</f>
        <v>#REF!</v>
      </c>
      <c r="AF18" s="6" t="e">
        <f>K18-#REF!</f>
        <v>#REF!</v>
      </c>
      <c r="AG18" s="6" t="e">
        <f>L18-#REF!</f>
        <v>#REF!</v>
      </c>
      <c r="AH18" s="6" t="e">
        <f>M18-#REF!</f>
        <v>#REF!</v>
      </c>
      <c r="AI18" s="6" t="e">
        <f>N18-#REF!</f>
        <v>#REF!</v>
      </c>
      <c r="AJ18" s="6" t="e">
        <f>O18-#REF!</f>
        <v>#REF!</v>
      </c>
      <c r="AK18" s="6" t="e">
        <f>P18-#REF!</f>
        <v>#REF!</v>
      </c>
      <c r="AL18" s="6" t="e">
        <f>Q18-#REF!</f>
        <v>#REF!</v>
      </c>
      <c r="AM18" s="6" t="e">
        <f>R18-#REF!</f>
        <v>#REF!</v>
      </c>
      <c r="AN18" s="6" t="e">
        <f>S18-#REF!</f>
        <v>#REF!</v>
      </c>
      <c r="AO18" s="6" t="e">
        <f>T18-#REF!</f>
        <v>#REF!</v>
      </c>
    </row>
    <row r="19" spans="2:41" s="3" customFormat="1" ht="24.95" customHeight="1" x14ac:dyDescent="0.3"/>
    <row r="20" spans="2:41" s="3" customFormat="1" ht="24.95" customHeight="1" x14ac:dyDescent="0.55000000000000004">
      <c r="E20" s="7"/>
      <c r="F20" s="72" t="s">
        <v>48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Y20" s="7"/>
    </row>
    <row r="21" spans="2:41" s="3" customFormat="1" ht="24.95" customHeight="1" x14ac:dyDescent="0.3">
      <c r="F21" s="70" t="s">
        <v>59</v>
      </c>
      <c r="G21" s="70"/>
      <c r="H21" s="8" t="s">
        <v>41</v>
      </c>
      <c r="I21" s="8" t="s">
        <v>9</v>
      </c>
      <c r="J21" s="8" t="s">
        <v>10</v>
      </c>
      <c r="K21" s="8" t="s">
        <v>11</v>
      </c>
      <c r="L21" s="8" t="s">
        <v>12</v>
      </c>
      <c r="M21" s="8" t="s">
        <v>13</v>
      </c>
      <c r="N21" s="8" t="s">
        <v>14</v>
      </c>
      <c r="O21" s="8" t="s">
        <v>15</v>
      </c>
      <c r="P21" s="8" t="s">
        <v>16</v>
      </c>
      <c r="Q21" s="8" t="s">
        <v>17</v>
      </c>
      <c r="R21" s="8" t="s">
        <v>18</v>
      </c>
      <c r="S21" s="8" t="s">
        <v>19</v>
      </c>
      <c r="T21" s="8" t="s">
        <v>20</v>
      </c>
    </row>
    <row r="22" spans="2:41" s="3" customFormat="1" ht="24.95" customHeight="1" x14ac:dyDescent="0.3">
      <c r="F22" s="71" t="s">
        <v>61</v>
      </c>
      <c r="G22" s="71"/>
      <c r="H22" s="9">
        <v>70501</v>
      </c>
      <c r="I22" s="13">
        <v>83</v>
      </c>
      <c r="J22" s="9">
        <v>10987</v>
      </c>
      <c r="K22" s="13">
        <v>87</v>
      </c>
      <c r="L22" s="9">
        <v>10895</v>
      </c>
      <c r="M22" s="13">
        <v>98</v>
      </c>
      <c r="N22" s="9">
        <v>12037</v>
      </c>
      <c r="O22" s="13">
        <v>69</v>
      </c>
      <c r="P22" s="9">
        <v>13893</v>
      </c>
      <c r="Q22" s="13">
        <v>83</v>
      </c>
      <c r="R22" s="9">
        <v>10769</v>
      </c>
      <c r="S22" s="13">
        <v>119</v>
      </c>
      <c r="T22" s="9">
        <v>11381</v>
      </c>
      <c r="W22" s="62"/>
    </row>
    <row r="23" spans="2:41" s="3" customFormat="1" ht="24.95" customHeight="1" x14ac:dyDescent="0.3">
      <c r="F23" s="69" t="s">
        <v>22</v>
      </c>
      <c r="G23" s="69"/>
      <c r="H23" s="14">
        <v>341</v>
      </c>
      <c r="I23" s="14">
        <v>50</v>
      </c>
      <c r="J23" s="11"/>
      <c r="K23" s="14">
        <v>63</v>
      </c>
      <c r="L23" s="11"/>
      <c r="M23" s="14">
        <v>62</v>
      </c>
      <c r="N23" s="11"/>
      <c r="O23" s="14">
        <v>38</v>
      </c>
      <c r="P23" s="11"/>
      <c r="Q23" s="14">
        <v>55</v>
      </c>
      <c r="R23" s="11"/>
      <c r="S23" s="14">
        <v>73</v>
      </c>
      <c r="T23" s="11"/>
      <c r="W23" s="62"/>
    </row>
    <row r="24" spans="2:41" s="3" customFormat="1" ht="24.95" customHeight="1" x14ac:dyDescent="0.3">
      <c r="F24" s="69" t="s">
        <v>42</v>
      </c>
      <c r="G24" s="69"/>
      <c r="H24" s="14">
        <v>584</v>
      </c>
      <c r="I24" s="11"/>
      <c r="J24" s="14">
        <v>91</v>
      </c>
      <c r="K24" s="11"/>
      <c r="L24" s="14">
        <v>89</v>
      </c>
      <c r="M24" s="11"/>
      <c r="N24" s="14">
        <v>132</v>
      </c>
      <c r="O24" s="11"/>
      <c r="P24" s="14">
        <v>110</v>
      </c>
      <c r="Q24" s="11"/>
      <c r="R24" s="14">
        <v>81</v>
      </c>
      <c r="S24" s="11"/>
      <c r="T24" s="14">
        <v>81</v>
      </c>
      <c r="W24" s="62"/>
    </row>
    <row r="25" spans="2:41" s="3" customFormat="1" ht="24.95" customHeight="1" x14ac:dyDescent="0.3">
      <c r="F25" s="69" t="s">
        <v>43</v>
      </c>
      <c r="G25" s="69"/>
      <c r="H25" s="14">
        <v>198</v>
      </c>
      <c r="I25" s="14">
        <v>33</v>
      </c>
      <c r="J25" s="11"/>
      <c r="K25" s="14">
        <v>24</v>
      </c>
      <c r="L25" s="11"/>
      <c r="M25" s="14">
        <v>36</v>
      </c>
      <c r="N25" s="11"/>
      <c r="O25" s="14">
        <v>31</v>
      </c>
      <c r="P25" s="11"/>
      <c r="Q25" s="14">
        <v>28</v>
      </c>
      <c r="R25" s="11"/>
      <c r="S25" s="14">
        <v>46</v>
      </c>
      <c r="T25" s="11"/>
      <c r="W25" s="62"/>
    </row>
    <row r="26" spans="2:41" s="3" customFormat="1" ht="24.95" customHeight="1" x14ac:dyDescent="0.3">
      <c r="E26" s="3">
        <f>H26/H22</f>
        <v>0.92612870739422137</v>
      </c>
      <c r="F26" s="69" t="s">
        <v>44</v>
      </c>
      <c r="G26" s="69"/>
      <c r="H26" s="12">
        <v>65293</v>
      </c>
      <c r="I26" s="11"/>
      <c r="J26" s="12">
        <v>10171</v>
      </c>
      <c r="K26" s="11"/>
      <c r="L26" s="12">
        <v>10044</v>
      </c>
      <c r="M26" s="11"/>
      <c r="N26" s="12">
        <v>11282</v>
      </c>
      <c r="O26" s="11"/>
      <c r="P26" s="12">
        <v>13096</v>
      </c>
      <c r="Q26" s="11"/>
      <c r="R26" s="14">
        <v>10038</v>
      </c>
      <c r="S26" s="11"/>
      <c r="T26" s="14">
        <v>10662</v>
      </c>
      <c r="V26" s="41"/>
      <c r="W26" s="62"/>
      <c r="X26" s="41"/>
      <c r="Y26" s="41"/>
      <c r="Z26" s="41"/>
      <c r="AA26" s="41"/>
    </row>
    <row r="27" spans="2:41" s="3" customFormat="1" ht="24.95" customHeight="1" x14ac:dyDescent="0.3">
      <c r="F27" s="69" t="s">
        <v>45</v>
      </c>
      <c r="G27" s="69"/>
      <c r="H27" s="14">
        <v>861</v>
      </c>
      <c r="I27" s="11"/>
      <c r="J27" s="14">
        <v>56</v>
      </c>
      <c r="K27" s="11"/>
      <c r="L27" s="14">
        <v>65</v>
      </c>
      <c r="M27" s="11"/>
      <c r="N27" s="14">
        <v>128</v>
      </c>
      <c r="O27" s="11"/>
      <c r="P27" s="14">
        <v>228</v>
      </c>
      <c r="Q27" s="11"/>
      <c r="R27" s="14">
        <v>219</v>
      </c>
      <c r="S27" s="11"/>
      <c r="T27" s="14">
        <v>165</v>
      </c>
      <c r="V27" s="32"/>
      <c r="W27" s="62"/>
      <c r="X27" s="43"/>
      <c r="Y27" s="43"/>
      <c r="Z27" s="43"/>
      <c r="AA27" s="43"/>
    </row>
    <row r="28" spans="2:41" s="3" customFormat="1" ht="24.95" customHeight="1" x14ac:dyDescent="0.3">
      <c r="F28" s="69" t="s">
        <v>46</v>
      </c>
      <c r="G28" s="69"/>
      <c r="H28" s="12">
        <v>3224</v>
      </c>
      <c r="I28" s="11"/>
      <c r="J28" s="14">
        <v>669</v>
      </c>
      <c r="K28" s="11"/>
      <c r="L28" s="14">
        <v>697</v>
      </c>
      <c r="M28" s="11"/>
      <c r="N28" s="14">
        <v>495</v>
      </c>
      <c r="O28" s="11"/>
      <c r="P28" s="14">
        <v>459</v>
      </c>
      <c r="Q28" s="11"/>
      <c r="R28" s="14">
        <v>431</v>
      </c>
      <c r="S28" s="11"/>
      <c r="T28" s="14">
        <v>473</v>
      </c>
      <c r="V28" s="43"/>
      <c r="W28" s="62"/>
      <c r="X28" s="43"/>
      <c r="Y28" s="43"/>
      <c r="Z28" s="43"/>
      <c r="AA28" s="43"/>
    </row>
    <row r="29" spans="2:41" s="3" customFormat="1" ht="24.95" customHeight="1" x14ac:dyDescent="0.3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V29" s="43"/>
      <c r="W29" s="43"/>
      <c r="X29" s="43"/>
      <c r="Y29" s="44"/>
      <c r="Z29" s="44"/>
      <c r="AA29" s="44"/>
    </row>
    <row r="30" spans="2:41" s="3" customFormat="1" ht="24.95" customHeight="1" x14ac:dyDescent="0.55000000000000004">
      <c r="B30" s="80" t="s">
        <v>62</v>
      </c>
      <c r="C30" s="80"/>
      <c r="D30" s="80"/>
      <c r="E30" s="7"/>
      <c r="F30" s="72" t="s">
        <v>47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V30" s="80"/>
      <c r="W30" s="80"/>
      <c r="X30" s="80"/>
      <c r="Y30" s="45"/>
      <c r="Z30" s="43"/>
      <c r="AA30" s="43"/>
    </row>
    <row r="31" spans="2:41" s="3" customFormat="1" ht="24.95" customHeight="1" x14ac:dyDescent="0.3">
      <c r="B31" s="35" t="s">
        <v>65</v>
      </c>
      <c r="C31" s="37" t="s">
        <v>60</v>
      </c>
      <c r="D31" s="36" t="s">
        <v>63</v>
      </c>
      <c r="F31" s="70" t="s">
        <v>59</v>
      </c>
      <c r="G31" s="70"/>
      <c r="H31" s="8" t="s">
        <v>41</v>
      </c>
      <c r="I31" s="8" t="s">
        <v>9</v>
      </c>
      <c r="J31" s="8" t="s">
        <v>10</v>
      </c>
      <c r="K31" s="8" t="s">
        <v>11</v>
      </c>
      <c r="L31" s="8" t="s">
        <v>12</v>
      </c>
      <c r="M31" s="8" t="s">
        <v>13</v>
      </c>
      <c r="N31" s="8" t="s">
        <v>14</v>
      </c>
      <c r="O31" s="8" t="s">
        <v>15</v>
      </c>
      <c r="P31" s="8" t="s">
        <v>16</v>
      </c>
      <c r="Q31" s="8" t="s">
        <v>17</v>
      </c>
      <c r="R31" s="8" t="s">
        <v>18</v>
      </c>
      <c r="S31" s="8" t="s">
        <v>19</v>
      </c>
      <c r="T31" s="8" t="s">
        <v>20</v>
      </c>
      <c r="V31" s="46"/>
      <c r="W31" s="47"/>
      <c r="X31" s="48"/>
      <c r="Y31" s="43"/>
      <c r="Z31" s="43"/>
      <c r="AA31" s="43"/>
    </row>
    <row r="32" spans="2:41" s="3" customFormat="1" ht="24.95" customHeight="1" x14ac:dyDescent="0.3">
      <c r="B32" s="35" t="s">
        <v>64</v>
      </c>
      <c r="C32" s="37">
        <f>SUM(C33:C37)</f>
        <v>103371</v>
      </c>
      <c r="D32" s="39" t="e">
        <f>SUM(D33:D37)</f>
        <v>#REF!</v>
      </c>
      <c r="F32" s="71" t="s">
        <v>61</v>
      </c>
      <c r="G32" s="71"/>
      <c r="H32" s="9">
        <v>103371</v>
      </c>
      <c r="I32" s="9">
        <v>4075</v>
      </c>
      <c r="J32" s="9">
        <v>4837</v>
      </c>
      <c r="K32" s="9">
        <v>6396</v>
      </c>
      <c r="L32" s="9">
        <v>10864</v>
      </c>
      <c r="M32" s="9">
        <v>12288</v>
      </c>
      <c r="N32" s="9">
        <v>10306</v>
      </c>
      <c r="O32" s="9">
        <v>15677</v>
      </c>
      <c r="P32" s="9">
        <v>8517</v>
      </c>
      <c r="Q32" s="9">
        <v>15730</v>
      </c>
      <c r="R32" s="9">
        <v>6871</v>
      </c>
      <c r="S32" s="9">
        <v>4213</v>
      </c>
      <c r="T32" s="9">
        <v>3597</v>
      </c>
      <c r="V32" s="46"/>
      <c r="W32" s="47"/>
      <c r="X32" s="49"/>
      <c r="Y32" s="43"/>
      <c r="Z32" s="43"/>
      <c r="AA32" s="43"/>
    </row>
    <row r="33" spans="2:39" s="3" customFormat="1" ht="24.95" customHeight="1" x14ac:dyDescent="0.3">
      <c r="B33" s="16">
        <v>2015</v>
      </c>
      <c r="C33" s="38">
        <f>H33</f>
        <v>27444</v>
      </c>
      <c r="D33" s="40" t="e">
        <f>H33*#REF!</f>
        <v>#REF!</v>
      </c>
      <c r="F33" s="82">
        <v>2015</v>
      </c>
      <c r="G33" s="82"/>
      <c r="H33" s="10">
        <v>27444</v>
      </c>
      <c r="I33" s="10">
        <v>1663</v>
      </c>
      <c r="J33" s="10">
        <v>1636</v>
      </c>
      <c r="K33" s="10">
        <v>2307</v>
      </c>
      <c r="L33" s="10">
        <v>3508</v>
      </c>
      <c r="M33" s="10">
        <v>3818</v>
      </c>
      <c r="N33" s="11">
        <v>0</v>
      </c>
      <c r="O33" s="10">
        <v>6920</v>
      </c>
      <c r="P33" s="10">
        <v>3497</v>
      </c>
      <c r="Q33" s="10">
        <v>3607</v>
      </c>
      <c r="R33" s="11">
        <v>488</v>
      </c>
      <c r="S33" s="11">
        <v>0</v>
      </c>
      <c r="T33" s="11">
        <v>0</v>
      </c>
      <c r="V33" s="46"/>
      <c r="W33" s="47"/>
      <c r="X33" s="50"/>
      <c r="Y33" s="43"/>
      <c r="Z33" s="43"/>
      <c r="AA33" s="43"/>
    </row>
    <row r="34" spans="2:39" s="3" customFormat="1" ht="24.95" customHeight="1" x14ac:dyDescent="0.3">
      <c r="B34" s="16">
        <v>2016</v>
      </c>
      <c r="C34" s="38">
        <f>H34</f>
        <v>25213</v>
      </c>
      <c r="D34" s="40" t="e">
        <f>H34*#REF!</f>
        <v>#REF!</v>
      </c>
      <c r="F34" s="82">
        <v>2016</v>
      </c>
      <c r="G34" s="82"/>
      <c r="H34" s="10">
        <v>25213</v>
      </c>
      <c r="I34" s="11">
        <v>0</v>
      </c>
      <c r="J34" s="11">
        <v>0</v>
      </c>
      <c r="K34" s="11">
        <v>0</v>
      </c>
      <c r="L34" s="10">
        <v>2728</v>
      </c>
      <c r="M34" s="10">
        <v>2601</v>
      </c>
      <c r="N34" s="10">
        <v>4216</v>
      </c>
      <c r="O34" s="10">
        <v>3491</v>
      </c>
      <c r="P34" s="11">
        <v>0</v>
      </c>
      <c r="Q34" s="10">
        <v>6774</v>
      </c>
      <c r="R34" s="10">
        <v>2423</v>
      </c>
      <c r="S34" s="10">
        <v>1644</v>
      </c>
      <c r="T34" s="10">
        <v>1336</v>
      </c>
      <c r="V34" s="46"/>
      <c r="W34" s="47"/>
      <c r="X34" s="50"/>
      <c r="Y34" s="43"/>
      <c r="Z34" s="43"/>
      <c r="AA34" s="43"/>
    </row>
    <row r="35" spans="2:39" s="3" customFormat="1" ht="24.95" customHeight="1" x14ac:dyDescent="0.3">
      <c r="B35" s="16">
        <v>2017</v>
      </c>
      <c r="C35" s="38">
        <f>H35</f>
        <v>26074</v>
      </c>
      <c r="D35" s="40" t="e">
        <f>H35*#REF!</f>
        <v>#REF!</v>
      </c>
      <c r="F35" s="82">
        <v>2017</v>
      </c>
      <c r="G35" s="82"/>
      <c r="H35" s="10">
        <v>26074</v>
      </c>
      <c r="I35" s="10">
        <v>1187</v>
      </c>
      <c r="J35" s="10">
        <v>1682</v>
      </c>
      <c r="K35" s="10">
        <v>1901</v>
      </c>
      <c r="L35" s="10">
        <v>2494</v>
      </c>
      <c r="M35" s="10">
        <v>2960</v>
      </c>
      <c r="N35" s="10">
        <v>3068</v>
      </c>
      <c r="O35" s="10">
        <v>2365</v>
      </c>
      <c r="P35" s="10">
        <v>2656</v>
      </c>
      <c r="Q35" s="10">
        <v>2945</v>
      </c>
      <c r="R35" s="10">
        <v>2212</v>
      </c>
      <c r="S35" s="10">
        <v>1424</v>
      </c>
      <c r="T35" s="10">
        <v>1180</v>
      </c>
      <c r="V35" s="46"/>
      <c r="W35" s="47"/>
      <c r="X35" s="50"/>
      <c r="Y35" s="43"/>
      <c r="Z35" s="43"/>
      <c r="AA35" s="43"/>
    </row>
    <row r="36" spans="2:39" s="3" customFormat="1" ht="24.95" customHeight="1" x14ac:dyDescent="0.3">
      <c r="B36" s="15">
        <v>2018</v>
      </c>
      <c r="C36" s="38">
        <f>H36</f>
        <v>24640</v>
      </c>
      <c r="D36" s="40" t="e">
        <f>H36*#REF!</f>
        <v>#REF!</v>
      </c>
      <c r="F36" s="69">
        <v>2018</v>
      </c>
      <c r="G36" s="69"/>
      <c r="H36" s="12">
        <v>24640</v>
      </c>
      <c r="I36" s="12">
        <v>1225</v>
      </c>
      <c r="J36" s="12">
        <v>1519</v>
      </c>
      <c r="K36" s="12">
        <v>2188</v>
      </c>
      <c r="L36" s="12">
        <v>2134</v>
      </c>
      <c r="M36" s="12">
        <v>2909</v>
      </c>
      <c r="N36" s="12">
        <v>3022</v>
      </c>
      <c r="O36" s="12">
        <v>2901</v>
      </c>
      <c r="P36" s="12">
        <v>2364</v>
      </c>
      <c r="Q36" s="12">
        <v>2404</v>
      </c>
      <c r="R36" s="12">
        <v>1748</v>
      </c>
      <c r="S36" s="12">
        <v>1145</v>
      </c>
      <c r="T36" s="12">
        <v>1081</v>
      </c>
      <c r="V36" s="51"/>
      <c r="W36" s="47"/>
      <c r="X36" s="50"/>
      <c r="Y36" s="43"/>
      <c r="Z36" s="43"/>
      <c r="AA36" s="43"/>
    </row>
    <row r="37" spans="2:39" s="3" customFormat="1" ht="24.95" customHeight="1" x14ac:dyDescent="0.3">
      <c r="B37" s="17">
        <v>2019</v>
      </c>
      <c r="C37" s="38">
        <f>H37</f>
        <v>0</v>
      </c>
      <c r="D37" s="40" t="e">
        <f>H37*#REF!</f>
        <v>#REF!</v>
      </c>
      <c r="F37" s="70">
        <v>2019</v>
      </c>
      <c r="G37" s="70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V37" s="52"/>
      <c r="W37" s="47"/>
      <c r="X37" s="50"/>
      <c r="Y37" s="43"/>
      <c r="Z37" s="43"/>
      <c r="AA37" s="43"/>
    </row>
    <row r="38" spans="2:39" s="3" customFormat="1" ht="24.95" customHeight="1" x14ac:dyDescent="0.3">
      <c r="V38" s="43"/>
      <c r="W38" s="43"/>
      <c r="X38" s="43"/>
      <c r="Y38" s="43"/>
      <c r="Z38" s="43"/>
      <c r="AA38" s="43"/>
    </row>
    <row r="39" spans="2:39" x14ac:dyDescent="0.25">
      <c r="V39" s="42"/>
      <c r="W39" s="42"/>
      <c r="X39" s="42"/>
      <c r="Y39" s="42"/>
      <c r="Z39" s="42"/>
      <c r="AA39" s="42"/>
    </row>
    <row r="40" spans="2:39" ht="45" x14ac:dyDescent="0.75">
      <c r="B40" s="73" t="s">
        <v>58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V40" s="42"/>
      <c r="W40" s="42"/>
      <c r="X40" s="42"/>
      <c r="Y40" s="42"/>
      <c r="Z40" s="42"/>
      <c r="AA40" s="42"/>
    </row>
    <row r="41" spans="2:39" ht="14.25" thickBot="1" x14ac:dyDescent="0.3">
      <c r="V41" s="42"/>
      <c r="W41" s="42"/>
      <c r="X41" s="42"/>
      <c r="Y41" s="42"/>
      <c r="Z41" s="42"/>
      <c r="AA41" s="42"/>
      <c r="AB41" s="31"/>
      <c r="AC41" s="31"/>
      <c r="AD41" s="31"/>
      <c r="AE41" s="31"/>
      <c r="AF41" s="31"/>
    </row>
    <row r="42" spans="2:39" s="3" customFormat="1" ht="24.95" customHeight="1" x14ac:dyDescent="0.3">
      <c r="B42" s="83" t="s">
        <v>0</v>
      </c>
      <c r="C42" s="83" t="s">
        <v>0</v>
      </c>
      <c r="D42" s="83" t="s">
        <v>0</v>
      </c>
      <c r="E42" s="83" t="s">
        <v>0</v>
      </c>
      <c r="F42" s="84" t="s">
        <v>0</v>
      </c>
      <c r="G42" s="85" t="s">
        <v>70</v>
      </c>
      <c r="H42" s="86"/>
      <c r="I42" s="86"/>
      <c r="J42" s="86"/>
      <c r="K42" s="86"/>
      <c r="L42" s="86"/>
      <c r="M42" s="87"/>
      <c r="N42" s="88" t="s">
        <v>71</v>
      </c>
      <c r="O42" s="89"/>
      <c r="P42" s="89"/>
      <c r="Q42" s="89"/>
      <c r="R42" s="89"/>
      <c r="S42" s="89"/>
      <c r="T42" s="90"/>
      <c r="V42" s="81"/>
      <c r="W42" s="81"/>
      <c r="X42" s="81"/>
      <c r="Y42" s="81"/>
      <c r="Z42" s="81"/>
      <c r="AA42" s="53"/>
      <c r="AB42" s="32"/>
      <c r="AC42" s="32"/>
      <c r="AD42" s="32"/>
      <c r="AE42" s="59"/>
      <c r="AF42" s="32"/>
    </row>
    <row r="43" spans="2:39" s="3" customFormat="1" ht="24.95" customHeight="1" x14ac:dyDescent="0.3">
      <c r="B43" s="24" t="s">
        <v>3</v>
      </c>
      <c r="C43" s="24" t="s">
        <v>4</v>
      </c>
      <c r="D43" s="24" t="s">
        <v>5</v>
      </c>
      <c r="E43" s="24" t="s">
        <v>6</v>
      </c>
      <c r="F43" s="25" t="s">
        <v>7</v>
      </c>
      <c r="G43" s="26" t="s">
        <v>72</v>
      </c>
      <c r="H43" s="27" t="s">
        <v>73</v>
      </c>
      <c r="I43" s="28" t="s">
        <v>74</v>
      </c>
      <c r="J43" s="28" t="s">
        <v>75</v>
      </c>
      <c r="K43" s="29" t="s">
        <v>76</v>
      </c>
      <c r="L43" s="28" t="s">
        <v>77</v>
      </c>
      <c r="M43" s="55" t="s">
        <v>78</v>
      </c>
      <c r="N43" s="30" t="s">
        <v>72</v>
      </c>
      <c r="O43" s="29" t="s">
        <v>79</v>
      </c>
      <c r="P43" s="29" t="s">
        <v>80</v>
      </c>
      <c r="Q43" s="29" t="s">
        <v>81</v>
      </c>
      <c r="R43" s="29" t="s">
        <v>76</v>
      </c>
      <c r="S43" s="28" t="s">
        <v>77</v>
      </c>
      <c r="T43" s="55" t="s">
        <v>78</v>
      </c>
      <c r="V43" s="53"/>
      <c r="W43" s="53"/>
      <c r="X43" s="53"/>
      <c r="Y43" s="53"/>
      <c r="Z43" s="53"/>
      <c r="AA43" s="53"/>
      <c r="AB43" s="33"/>
      <c r="AC43" s="32"/>
      <c r="AD43" s="32"/>
      <c r="AE43" s="32"/>
      <c r="AF43" s="32"/>
    </row>
    <row r="44" spans="2:39" s="3" customFormat="1" ht="24.95" customHeight="1" x14ac:dyDescent="0.3">
      <c r="B44" s="5" t="s">
        <v>21</v>
      </c>
      <c r="C44" s="5" t="s">
        <v>22</v>
      </c>
      <c r="D44" s="5" t="s">
        <v>23</v>
      </c>
      <c r="E44" s="5" t="s">
        <v>26</v>
      </c>
      <c r="F44" s="20" t="s">
        <v>27</v>
      </c>
      <c r="G44" s="21" t="e">
        <f t="shared" ref="G44:G55" si="0">SUM(H44:J44)</f>
        <v>#REF!</v>
      </c>
      <c r="H44" s="19" t="e">
        <f>#REF!</f>
        <v>#REF!</v>
      </c>
      <c r="I44" s="19">
        <f t="shared" ref="I44:J55" si="1">H7</f>
        <v>10585</v>
      </c>
      <c r="J44" s="19">
        <f t="shared" si="1"/>
        <v>12491</v>
      </c>
      <c r="K44" s="19" t="e">
        <f>#REF!+#REF!+#REF!</f>
        <v>#REF!</v>
      </c>
      <c r="L44" s="56" t="e">
        <f>(G44-K44)/K44</f>
        <v>#REF!</v>
      </c>
      <c r="M44" s="57" t="e">
        <f>IF(L44&lt;=-0.05,"달성","미달성")</f>
        <v>#REF!</v>
      </c>
      <c r="N44" s="21">
        <f t="shared" ref="N44:N55" si="2">SUM(O44:Q44)</f>
        <v>21393</v>
      </c>
      <c r="O44" s="19">
        <f t="shared" ref="O44:Q55" si="3">N7</f>
        <v>6010</v>
      </c>
      <c r="P44" s="19">
        <f t="shared" si="3"/>
        <v>8256</v>
      </c>
      <c r="Q44" s="19">
        <f t="shared" si="3"/>
        <v>7127</v>
      </c>
      <c r="R44" s="19" t="e">
        <f>#REF!+#REF!+#REF!</f>
        <v>#REF!</v>
      </c>
      <c r="S44" s="56" t="e">
        <f>(N44-R44)/R44</f>
        <v>#REF!</v>
      </c>
      <c r="T44" s="57" t="e">
        <f>IF(S44&lt;=-0.05,"달성","미달성")</f>
        <v>#REF!</v>
      </c>
      <c r="V44" s="34" t="e">
        <f>VLOOKUP($E44,#REF!,3,0)*G44</f>
        <v>#REF!</v>
      </c>
      <c r="W44" s="34"/>
      <c r="X44" s="34"/>
      <c r="Y44" s="34"/>
      <c r="Z44" s="34" t="e">
        <f>VLOOKUP($E44,#REF!,3,0)*K44</f>
        <v>#REF!</v>
      </c>
      <c r="AA44" s="34"/>
      <c r="AB44" s="34"/>
      <c r="AC44" s="34" t="e">
        <f>VLOOKUP($E44,#REF!,3,0)*N44</f>
        <v>#REF!</v>
      </c>
      <c r="AD44" s="34"/>
      <c r="AE44" s="34"/>
      <c r="AF44" s="34"/>
      <c r="AG44" s="34" t="e">
        <f>VLOOKUP($E44,#REF!,3,0)*R44</f>
        <v>#REF!</v>
      </c>
      <c r="AH44" s="34"/>
      <c r="AI44" s="34"/>
      <c r="AJ44" s="34"/>
      <c r="AK44" s="34"/>
      <c r="AL44" s="34"/>
      <c r="AM44" s="34"/>
    </row>
    <row r="45" spans="2:39" s="3" customFormat="1" ht="24.95" customHeight="1" x14ac:dyDescent="0.3">
      <c r="B45" s="5" t="s">
        <v>21</v>
      </c>
      <c r="C45" s="5" t="s">
        <v>28</v>
      </c>
      <c r="D45" s="5" t="s">
        <v>28</v>
      </c>
      <c r="E45" s="5" t="s">
        <v>29</v>
      </c>
      <c r="F45" s="20" t="s">
        <v>30</v>
      </c>
      <c r="G45" s="21" t="e">
        <f t="shared" si="0"/>
        <v>#REF!</v>
      </c>
      <c r="H45" s="19" t="e">
        <f>#REF!</f>
        <v>#REF!</v>
      </c>
      <c r="I45" s="19">
        <f t="shared" si="1"/>
        <v>161</v>
      </c>
      <c r="J45" s="19">
        <f t="shared" si="1"/>
        <v>86.8</v>
      </c>
      <c r="K45" s="19" t="e">
        <f>#REF!+#REF!+#REF!</f>
        <v>#REF!</v>
      </c>
      <c r="L45" s="56" t="e">
        <f t="shared" ref="L45:L55" si="4">(G45-K45)/K45</f>
        <v>#REF!</v>
      </c>
      <c r="M45" s="57" t="e">
        <f t="shared" ref="M45:M55" si="5">IF(L45&lt;=-0.05,"달성","미달성")</f>
        <v>#REF!</v>
      </c>
      <c r="N45" s="21">
        <f t="shared" si="2"/>
        <v>717.6</v>
      </c>
      <c r="O45" s="19">
        <f t="shared" si="3"/>
        <v>235</v>
      </c>
      <c r="P45" s="19">
        <f t="shared" si="3"/>
        <v>265.7</v>
      </c>
      <c r="Q45" s="19">
        <f t="shared" si="3"/>
        <v>216.9</v>
      </c>
      <c r="R45" s="19" t="e">
        <f>#REF!+#REF!+#REF!</f>
        <v>#REF!</v>
      </c>
      <c r="S45" s="56" t="e">
        <f t="shared" ref="S45:S55" si="6">(N45-R45)/R45</f>
        <v>#REF!</v>
      </c>
      <c r="T45" s="57" t="e">
        <f t="shared" ref="T45:T55" si="7">IF(S45&lt;=-0.05,"달성","미달성")</f>
        <v>#REF!</v>
      </c>
      <c r="V45" s="34" t="e">
        <f>VLOOKUP($E45,#REF!,3,0)*G45</f>
        <v>#REF!</v>
      </c>
      <c r="W45" s="34"/>
      <c r="X45" s="34"/>
      <c r="Y45" s="34"/>
      <c r="Z45" s="34" t="e">
        <f>VLOOKUP($E45,#REF!,3,0)*K45</f>
        <v>#REF!</v>
      </c>
      <c r="AA45" s="34"/>
      <c r="AB45" s="34"/>
      <c r="AC45" s="34" t="e">
        <f>VLOOKUP($E45,#REF!,3,0)*N45</f>
        <v>#REF!</v>
      </c>
      <c r="AD45" s="34"/>
      <c r="AE45" s="34"/>
      <c r="AF45" s="34"/>
      <c r="AG45" s="34" t="e">
        <f>VLOOKUP($E45,#REF!,3,0)*R45</f>
        <v>#REF!</v>
      </c>
      <c r="AH45" s="34"/>
      <c r="AI45" s="34"/>
      <c r="AJ45" s="34"/>
      <c r="AK45" s="34"/>
      <c r="AL45" s="34"/>
      <c r="AM45" s="34"/>
    </row>
    <row r="46" spans="2:39" s="3" customFormat="1" ht="24.95" customHeight="1" x14ac:dyDescent="0.3">
      <c r="B46" s="5" t="s">
        <v>31</v>
      </c>
      <c r="C46" s="5" t="s">
        <v>32</v>
      </c>
      <c r="D46" s="5" t="s">
        <v>28</v>
      </c>
      <c r="E46" s="5" t="s">
        <v>29</v>
      </c>
      <c r="F46" s="20" t="s">
        <v>30</v>
      </c>
      <c r="G46" s="21" t="e">
        <f t="shared" si="0"/>
        <v>#REF!</v>
      </c>
      <c r="H46" s="19" t="e">
        <f>#REF!</f>
        <v>#REF!</v>
      </c>
      <c r="I46" s="19">
        <f t="shared" si="1"/>
        <v>300</v>
      </c>
      <c r="J46" s="19">
        <f t="shared" si="1"/>
        <v>220</v>
      </c>
      <c r="K46" s="19" t="e">
        <f>#REF!+#REF!+#REF!</f>
        <v>#REF!</v>
      </c>
      <c r="L46" s="56" t="e">
        <f t="shared" si="4"/>
        <v>#REF!</v>
      </c>
      <c r="M46" s="57" t="e">
        <f t="shared" si="5"/>
        <v>#REF!</v>
      </c>
      <c r="N46" s="21">
        <f t="shared" si="2"/>
        <v>1170</v>
      </c>
      <c r="O46" s="19">
        <f t="shared" si="3"/>
        <v>430</v>
      </c>
      <c r="P46" s="19">
        <f t="shared" si="3"/>
        <v>400</v>
      </c>
      <c r="Q46" s="19">
        <f t="shared" si="3"/>
        <v>340</v>
      </c>
      <c r="R46" s="19" t="e">
        <f>#REF!+#REF!+#REF!</f>
        <v>#REF!</v>
      </c>
      <c r="S46" s="56" t="e">
        <f t="shared" si="6"/>
        <v>#REF!</v>
      </c>
      <c r="T46" s="57" t="e">
        <f t="shared" si="7"/>
        <v>#REF!</v>
      </c>
      <c r="V46" s="34" t="e">
        <f>VLOOKUP($E46,#REF!,3,0)*G46</f>
        <v>#REF!</v>
      </c>
      <c r="W46" s="34"/>
      <c r="X46" s="34"/>
      <c r="Y46" s="34"/>
      <c r="Z46" s="34" t="e">
        <f>VLOOKUP($E46,#REF!,3,0)*K46</f>
        <v>#REF!</v>
      </c>
      <c r="AA46" s="34"/>
      <c r="AB46" s="34"/>
      <c r="AC46" s="34" t="e">
        <f>VLOOKUP($E46,#REF!,3,0)*N46</f>
        <v>#REF!</v>
      </c>
      <c r="AD46" s="34"/>
      <c r="AE46" s="34"/>
      <c r="AF46" s="34"/>
      <c r="AG46" s="34" t="e">
        <f>VLOOKUP($E46,#REF!,3,0)*R46</f>
        <v>#REF!</v>
      </c>
      <c r="AH46" s="34"/>
      <c r="AI46" s="34"/>
      <c r="AJ46" s="34"/>
      <c r="AK46" s="34"/>
      <c r="AL46" s="34"/>
      <c r="AM46" s="34"/>
    </row>
    <row r="47" spans="2:39" s="3" customFormat="1" ht="24.95" customHeight="1" x14ac:dyDescent="0.3">
      <c r="B47" s="5" t="s">
        <v>31</v>
      </c>
      <c r="C47" s="5" t="s">
        <v>33</v>
      </c>
      <c r="D47" s="5" t="s">
        <v>28</v>
      </c>
      <c r="E47" s="5" t="s">
        <v>34</v>
      </c>
      <c r="F47" s="20" t="s">
        <v>30</v>
      </c>
      <c r="G47" s="21" t="e">
        <f t="shared" si="0"/>
        <v>#REF!</v>
      </c>
      <c r="H47" s="19" t="e">
        <f>#REF!</f>
        <v>#REF!</v>
      </c>
      <c r="I47" s="19">
        <f t="shared" si="1"/>
        <v>160</v>
      </c>
      <c r="J47" s="19">
        <f t="shared" si="1"/>
        <v>120</v>
      </c>
      <c r="K47" s="19" t="e">
        <f>#REF!+#REF!+#REF!</f>
        <v>#REF!</v>
      </c>
      <c r="L47" s="56" t="e">
        <f t="shared" si="4"/>
        <v>#REF!</v>
      </c>
      <c r="M47" s="57" t="e">
        <f t="shared" si="5"/>
        <v>#REF!</v>
      </c>
      <c r="N47" s="21">
        <f t="shared" si="2"/>
        <v>360</v>
      </c>
      <c r="O47" s="19">
        <f t="shared" si="3"/>
        <v>120</v>
      </c>
      <c r="P47" s="19">
        <f t="shared" si="3"/>
        <v>160</v>
      </c>
      <c r="Q47" s="19">
        <f t="shared" si="3"/>
        <v>80</v>
      </c>
      <c r="R47" s="19" t="e">
        <f>#REF!+#REF!+#REF!</f>
        <v>#REF!</v>
      </c>
      <c r="S47" s="56" t="e">
        <f t="shared" si="6"/>
        <v>#REF!</v>
      </c>
      <c r="T47" s="57" t="e">
        <f t="shared" si="7"/>
        <v>#REF!</v>
      </c>
      <c r="V47" s="34" t="e">
        <f>VLOOKUP($E47,#REF!,3,0)*G47</f>
        <v>#REF!</v>
      </c>
      <c r="W47" s="34"/>
      <c r="X47" s="34"/>
      <c r="Y47" s="34"/>
      <c r="Z47" s="34" t="e">
        <f>VLOOKUP($E47,#REF!,3,0)*K47</f>
        <v>#REF!</v>
      </c>
      <c r="AA47" s="34"/>
      <c r="AB47" s="34"/>
      <c r="AC47" s="34" t="e">
        <f>VLOOKUP($E47,#REF!,3,0)*N47</f>
        <v>#REF!</v>
      </c>
      <c r="AD47" s="34"/>
      <c r="AE47" s="34"/>
      <c r="AF47" s="34"/>
      <c r="AG47" s="34" t="e">
        <f>VLOOKUP($E47,#REF!,3,0)*R47</f>
        <v>#REF!</v>
      </c>
      <c r="AH47" s="34"/>
      <c r="AI47" s="34"/>
      <c r="AJ47" s="34"/>
      <c r="AK47" s="34"/>
      <c r="AL47" s="34"/>
      <c r="AM47" s="34"/>
    </row>
    <row r="48" spans="2:39" s="3" customFormat="1" ht="24.95" customHeight="1" x14ac:dyDescent="0.3">
      <c r="B48" s="5" t="s">
        <v>35</v>
      </c>
      <c r="C48" s="5" t="s">
        <v>28</v>
      </c>
      <c r="D48" s="5" t="s">
        <v>28</v>
      </c>
      <c r="E48" s="5" t="s">
        <v>34</v>
      </c>
      <c r="F48" s="20" t="s">
        <v>30</v>
      </c>
      <c r="G48" s="21" t="e">
        <f t="shared" si="0"/>
        <v>#REF!</v>
      </c>
      <c r="H48" s="19" t="e">
        <f>#REF!</f>
        <v>#REF!</v>
      </c>
      <c r="I48" s="19">
        <f t="shared" si="1"/>
        <v>320</v>
      </c>
      <c r="J48" s="19">
        <f t="shared" si="1"/>
        <v>280</v>
      </c>
      <c r="K48" s="19" t="e">
        <f>#REF!+#REF!+#REF!</f>
        <v>#REF!</v>
      </c>
      <c r="L48" s="56" t="e">
        <f t="shared" si="4"/>
        <v>#REF!</v>
      </c>
      <c r="M48" s="57" t="e">
        <f t="shared" si="5"/>
        <v>#REF!</v>
      </c>
      <c r="N48" s="21">
        <f t="shared" si="2"/>
        <v>1200</v>
      </c>
      <c r="O48" s="19">
        <f t="shared" si="3"/>
        <v>360</v>
      </c>
      <c r="P48" s="19">
        <f t="shared" si="3"/>
        <v>440</v>
      </c>
      <c r="Q48" s="19">
        <f t="shared" si="3"/>
        <v>400</v>
      </c>
      <c r="R48" s="19" t="e">
        <f>#REF!+#REF!+#REF!</f>
        <v>#REF!</v>
      </c>
      <c r="S48" s="56" t="e">
        <f t="shared" si="6"/>
        <v>#REF!</v>
      </c>
      <c r="T48" s="57" t="e">
        <f t="shared" si="7"/>
        <v>#REF!</v>
      </c>
      <c r="V48" s="34" t="e">
        <f>VLOOKUP($E48,#REF!,3,0)*G48</f>
        <v>#REF!</v>
      </c>
      <c r="W48" s="34"/>
      <c r="X48" s="34"/>
      <c r="Y48" s="34"/>
      <c r="Z48" s="34" t="e">
        <f>VLOOKUP($E48,#REF!,3,0)*K48</f>
        <v>#REF!</v>
      </c>
      <c r="AA48" s="34"/>
      <c r="AB48" s="34"/>
      <c r="AC48" s="34" t="e">
        <f>VLOOKUP($E48,#REF!,3,0)*N48</f>
        <v>#REF!</v>
      </c>
      <c r="AD48" s="34"/>
      <c r="AE48" s="34"/>
      <c r="AF48" s="34"/>
      <c r="AG48" s="34" t="e">
        <f>VLOOKUP($E48,#REF!,3,0)*R48</f>
        <v>#REF!</v>
      </c>
      <c r="AH48" s="34"/>
      <c r="AI48" s="34"/>
      <c r="AJ48" s="34"/>
      <c r="AK48" s="34"/>
      <c r="AL48" s="34"/>
      <c r="AM48" s="34"/>
    </row>
    <row r="49" spans="2:39" s="3" customFormat="1" ht="24.95" customHeight="1" x14ac:dyDescent="0.3">
      <c r="B49" s="5" t="s">
        <v>35</v>
      </c>
      <c r="C49" s="5" t="s">
        <v>36</v>
      </c>
      <c r="D49" s="5" t="s">
        <v>28</v>
      </c>
      <c r="E49" s="5" t="s">
        <v>29</v>
      </c>
      <c r="F49" s="20" t="s">
        <v>30</v>
      </c>
      <c r="G49" s="21" t="e">
        <f t="shared" si="0"/>
        <v>#REF!</v>
      </c>
      <c r="H49" s="19" t="e">
        <f>#REF!</f>
        <v>#REF!</v>
      </c>
      <c r="I49" s="19">
        <f t="shared" si="1"/>
        <v>63</v>
      </c>
      <c r="J49" s="19">
        <f t="shared" si="1"/>
        <v>57</v>
      </c>
      <c r="K49" s="19" t="e">
        <f>#REF!+#REF!+#REF!</f>
        <v>#REF!</v>
      </c>
      <c r="L49" s="56" t="e">
        <f t="shared" si="4"/>
        <v>#REF!</v>
      </c>
      <c r="M49" s="57" t="e">
        <f t="shared" si="5"/>
        <v>#REF!</v>
      </c>
      <c r="N49" s="21">
        <f t="shared" si="2"/>
        <v>260</v>
      </c>
      <c r="O49" s="19">
        <f t="shared" si="3"/>
        <v>90</v>
      </c>
      <c r="P49" s="19">
        <f t="shared" si="3"/>
        <v>90</v>
      </c>
      <c r="Q49" s="19">
        <f t="shared" si="3"/>
        <v>80</v>
      </c>
      <c r="R49" s="19" t="e">
        <f>#REF!+#REF!+#REF!</f>
        <v>#REF!</v>
      </c>
      <c r="S49" s="56" t="e">
        <f t="shared" si="6"/>
        <v>#REF!</v>
      </c>
      <c r="T49" s="57" t="e">
        <f t="shared" si="7"/>
        <v>#REF!</v>
      </c>
      <c r="V49" s="34" t="e">
        <f>VLOOKUP($E49,#REF!,3,0)*G49</f>
        <v>#REF!</v>
      </c>
      <c r="W49" s="34"/>
      <c r="X49" s="34"/>
      <c r="Y49" s="34"/>
      <c r="Z49" s="34" t="e">
        <f>VLOOKUP($E49,#REF!,3,0)*K49</f>
        <v>#REF!</v>
      </c>
      <c r="AA49" s="34"/>
      <c r="AB49" s="34"/>
      <c r="AC49" s="34" t="e">
        <f>VLOOKUP($E49,#REF!,3,0)*N49</f>
        <v>#REF!</v>
      </c>
      <c r="AD49" s="34"/>
      <c r="AE49" s="34"/>
      <c r="AF49" s="34"/>
      <c r="AG49" s="34" t="e">
        <f>VLOOKUP($E49,#REF!,3,0)*R49</f>
        <v>#REF!</v>
      </c>
      <c r="AH49" s="34"/>
      <c r="AI49" s="34"/>
      <c r="AJ49" s="34"/>
      <c r="AK49" s="34"/>
      <c r="AL49" s="34"/>
      <c r="AM49" s="34"/>
    </row>
    <row r="50" spans="2:39" s="3" customFormat="1" ht="24.95" customHeight="1" x14ac:dyDescent="0.3">
      <c r="B50" s="5" t="s">
        <v>37</v>
      </c>
      <c r="C50" s="5" t="s">
        <v>38</v>
      </c>
      <c r="D50" s="5" t="s">
        <v>23</v>
      </c>
      <c r="E50" s="5" t="s">
        <v>24</v>
      </c>
      <c r="F50" s="20" t="s">
        <v>25</v>
      </c>
      <c r="G50" s="21" t="e">
        <f t="shared" si="0"/>
        <v>#REF!</v>
      </c>
      <c r="H50" s="19" t="e">
        <f>#REF!</f>
        <v>#REF!</v>
      </c>
      <c r="I50" s="19">
        <f t="shared" si="1"/>
        <v>23380</v>
      </c>
      <c r="J50" s="19">
        <f t="shared" si="1"/>
        <v>32054</v>
      </c>
      <c r="K50" s="19" t="e">
        <f>#REF!+#REF!+#REF!</f>
        <v>#REF!</v>
      </c>
      <c r="L50" s="56" t="e">
        <f t="shared" si="4"/>
        <v>#REF!</v>
      </c>
      <c r="M50" s="57" t="e">
        <f t="shared" si="5"/>
        <v>#REF!</v>
      </c>
      <c r="N50" s="21">
        <f t="shared" si="2"/>
        <v>29531</v>
      </c>
      <c r="O50" s="19">
        <f t="shared" si="3"/>
        <v>10433</v>
      </c>
      <c r="P50" s="19">
        <f t="shared" si="3"/>
        <v>10448</v>
      </c>
      <c r="Q50" s="19">
        <f t="shared" si="3"/>
        <v>8650</v>
      </c>
      <c r="R50" s="19" t="e">
        <f>#REF!+#REF!+#REF!</f>
        <v>#REF!</v>
      </c>
      <c r="S50" s="56" t="e">
        <f t="shared" si="6"/>
        <v>#REF!</v>
      </c>
      <c r="T50" s="57" t="e">
        <f t="shared" si="7"/>
        <v>#REF!</v>
      </c>
      <c r="V50" s="34" t="e">
        <f>VLOOKUP($E50,#REF!,3,0)*G50</f>
        <v>#REF!</v>
      </c>
      <c r="W50" s="34"/>
      <c r="X50" s="34"/>
      <c r="Y50" s="34"/>
      <c r="Z50" s="34" t="e">
        <f>VLOOKUP($E50,#REF!,3,0)*K50</f>
        <v>#REF!</v>
      </c>
      <c r="AA50" s="34"/>
      <c r="AB50" s="34"/>
      <c r="AC50" s="34" t="e">
        <f>VLOOKUP($E50,#REF!,3,0)*N50</f>
        <v>#REF!</v>
      </c>
      <c r="AD50" s="34"/>
      <c r="AE50" s="34"/>
      <c r="AF50" s="34"/>
      <c r="AG50" s="34" t="e">
        <f>VLOOKUP($E50,#REF!,3,0)*R50</f>
        <v>#REF!</v>
      </c>
      <c r="AH50" s="34"/>
      <c r="AI50" s="34"/>
      <c r="AJ50" s="34"/>
      <c r="AK50" s="34"/>
      <c r="AL50" s="34"/>
      <c r="AM50" s="34"/>
    </row>
    <row r="51" spans="2:39" s="3" customFormat="1" ht="24.95" customHeight="1" x14ac:dyDescent="0.3">
      <c r="B51" s="5" t="s">
        <v>37</v>
      </c>
      <c r="C51" s="5" t="s">
        <v>38</v>
      </c>
      <c r="D51" s="5" t="s">
        <v>23</v>
      </c>
      <c r="E51" s="5" t="s">
        <v>26</v>
      </c>
      <c r="F51" s="20" t="s">
        <v>27</v>
      </c>
      <c r="G51" s="21" t="e">
        <f t="shared" si="0"/>
        <v>#REF!</v>
      </c>
      <c r="H51" s="19" t="e">
        <f>#REF!</f>
        <v>#REF!</v>
      </c>
      <c r="I51" s="19">
        <f t="shared" si="1"/>
        <v>91361</v>
      </c>
      <c r="J51" s="19">
        <f t="shared" si="1"/>
        <v>99209</v>
      </c>
      <c r="K51" s="19" t="e">
        <f>#REF!+#REF!+#REF!</f>
        <v>#REF!</v>
      </c>
      <c r="L51" s="56" t="e">
        <f t="shared" si="4"/>
        <v>#REF!</v>
      </c>
      <c r="M51" s="57" t="e">
        <f t="shared" si="5"/>
        <v>#REF!</v>
      </c>
      <c r="N51" s="21">
        <f t="shared" si="2"/>
        <v>227153</v>
      </c>
      <c r="O51" s="19">
        <f t="shared" si="3"/>
        <v>67327</v>
      </c>
      <c r="P51" s="19">
        <f t="shared" si="3"/>
        <v>90583</v>
      </c>
      <c r="Q51" s="19">
        <f t="shared" si="3"/>
        <v>69243</v>
      </c>
      <c r="R51" s="19" t="e">
        <f>#REF!+#REF!+#REF!</f>
        <v>#REF!</v>
      </c>
      <c r="S51" s="56" t="e">
        <f t="shared" si="6"/>
        <v>#REF!</v>
      </c>
      <c r="T51" s="57" t="e">
        <f t="shared" si="7"/>
        <v>#REF!</v>
      </c>
      <c r="V51" s="34" t="e">
        <f>VLOOKUP($E51,#REF!,3,0)*G51</f>
        <v>#REF!</v>
      </c>
      <c r="W51" s="34"/>
      <c r="X51" s="34"/>
      <c r="Y51" s="34"/>
      <c r="Z51" s="34" t="e">
        <f>VLOOKUP($E51,#REF!,3,0)*K51</f>
        <v>#REF!</v>
      </c>
      <c r="AA51" s="34"/>
      <c r="AB51" s="34"/>
      <c r="AC51" s="34" t="e">
        <f>VLOOKUP($E51,#REF!,3,0)*N51</f>
        <v>#REF!</v>
      </c>
      <c r="AD51" s="34"/>
      <c r="AE51" s="34"/>
      <c r="AF51" s="34"/>
      <c r="AG51" s="34" t="e">
        <f>VLOOKUP($E51,#REF!,3,0)*R51</f>
        <v>#REF!</v>
      </c>
      <c r="AH51" s="34"/>
      <c r="AI51" s="34"/>
      <c r="AJ51" s="34"/>
      <c r="AK51" s="34"/>
      <c r="AL51" s="34"/>
      <c r="AM51" s="34"/>
    </row>
    <row r="52" spans="2:39" s="3" customFormat="1" ht="24.95" customHeight="1" x14ac:dyDescent="0.3">
      <c r="B52" s="5" t="s">
        <v>37</v>
      </c>
      <c r="C52" s="5" t="s">
        <v>39</v>
      </c>
      <c r="D52" s="5" t="s">
        <v>23</v>
      </c>
      <c r="E52" s="5" t="s">
        <v>24</v>
      </c>
      <c r="F52" s="20" t="s">
        <v>25</v>
      </c>
      <c r="G52" s="21" t="e">
        <f t="shared" si="0"/>
        <v>#REF!</v>
      </c>
      <c r="H52" s="19" t="e">
        <f>#REF!</f>
        <v>#REF!</v>
      </c>
      <c r="I52" s="19">
        <f t="shared" si="1"/>
        <v>306</v>
      </c>
      <c r="J52" s="19">
        <f t="shared" si="1"/>
        <v>392</v>
      </c>
      <c r="K52" s="19" t="e">
        <f>#REF!+#REF!+#REF!</f>
        <v>#REF!</v>
      </c>
      <c r="L52" s="56" t="e">
        <f t="shared" si="4"/>
        <v>#REF!</v>
      </c>
      <c r="M52" s="57" t="e">
        <f t="shared" si="5"/>
        <v>#REF!</v>
      </c>
      <c r="N52" s="21">
        <f t="shared" si="2"/>
        <v>153</v>
      </c>
      <c r="O52" s="19">
        <f t="shared" si="3"/>
        <v>107</v>
      </c>
      <c r="P52" s="19">
        <f t="shared" si="3"/>
        <v>46</v>
      </c>
      <c r="Q52" s="19">
        <f t="shared" si="3"/>
        <v>0</v>
      </c>
      <c r="R52" s="19" t="e">
        <f>#REF!+#REF!+#REF!</f>
        <v>#REF!</v>
      </c>
      <c r="S52" s="56" t="e">
        <f t="shared" si="6"/>
        <v>#REF!</v>
      </c>
      <c r="T52" s="57" t="e">
        <f t="shared" si="7"/>
        <v>#REF!</v>
      </c>
      <c r="V52" s="34" t="e">
        <f>VLOOKUP($E52,#REF!,3,0)*G52</f>
        <v>#REF!</v>
      </c>
      <c r="W52" s="34"/>
      <c r="X52" s="34"/>
      <c r="Y52" s="34"/>
      <c r="Z52" s="34" t="e">
        <f>VLOOKUP($E52,#REF!,3,0)*K52</f>
        <v>#REF!</v>
      </c>
      <c r="AA52" s="34"/>
      <c r="AB52" s="34"/>
      <c r="AC52" s="34" t="e">
        <f>VLOOKUP($E52,#REF!,3,0)*N52</f>
        <v>#REF!</v>
      </c>
      <c r="AD52" s="34"/>
      <c r="AE52" s="34"/>
      <c r="AF52" s="34"/>
      <c r="AG52" s="34" t="e">
        <f>VLOOKUP($E52,#REF!,3,0)*R52</f>
        <v>#REF!</v>
      </c>
      <c r="AH52" s="34"/>
      <c r="AI52" s="34"/>
      <c r="AJ52" s="34"/>
      <c r="AK52" s="34"/>
      <c r="AL52" s="34"/>
      <c r="AM52" s="34"/>
    </row>
    <row r="53" spans="2:39" s="3" customFormat="1" ht="24.95" customHeight="1" x14ac:dyDescent="0.3">
      <c r="B53" s="5" t="s">
        <v>37</v>
      </c>
      <c r="C53" s="5" t="s">
        <v>39</v>
      </c>
      <c r="D53" s="5" t="s">
        <v>23</v>
      </c>
      <c r="E53" s="5" t="s">
        <v>26</v>
      </c>
      <c r="F53" s="20" t="s">
        <v>27</v>
      </c>
      <c r="G53" s="21" t="e">
        <f t="shared" si="0"/>
        <v>#REF!</v>
      </c>
      <c r="H53" s="19" t="e">
        <f>#REF!</f>
        <v>#REF!</v>
      </c>
      <c r="I53" s="19">
        <f t="shared" si="1"/>
        <v>9019</v>
      </c>
      <c r="J53" s="19">
        <f t="shared" si="1"/>
        <v>9609</v>
      </c>
      <c r="K53" s="19" t="e">
        <f>#REF!+#REF!+#REF!</f>
        <v>#REF!</v>
      </c>
      <c r="L53" s="56" t="e">
        <f t="shared" si="4"/>
        <v>#REF!</v>
      </c>
      <c r="M53" s="57" t="e">
        <f t="shared" si="5"/>
        <v>#REF!</v>
      </c>
      <c r="N53" s="21">
        <f t="shared" si="2"/>
        <v>28213</v>
      </c>
      <c r="O53" s="19">
        <f t="shared" si="3"/>
        <v>8134</v>
      </c>
      <c r="P53" s="19">
        <f t="shared" si="3"/>
        <v>9383</v>
      </c>
      <c r="Q53" s="19">
        <f t="shared" si="3"/>
        <v>10696</v>
      </c>
      <c r="R53" s="19" t="e">
        <f>#REF!+#REF!+#REF!</f>
        <v>#REF!</v>
      </c>
      <c r="S53" s="56" t="e">
        <f t="shared" si="6"/>
        <v>#REF!</v>
      </c>
      <c r="T53" s="57" t="e">
        <f t="shared" si="7"/>
        <v>#REF!</v>
      </c>
      <c r="V53" s="34" t="e">
        <f>VLOOKUP($E53,#REF!,3,0)*G53</f>
        <v>#REF!</v>
      </c>
      <c r="W53" s="34"/>
      <c r="X53" s="34"/>
      <c r="Y53" s="34"/>
      <c r="Z53" s="34" t="e">
        <f>VLOOKUP($E53,#REF!,3,0)*K53</f>
        <v>#REF!</v>
      </c>
      <c r="AA53" s="34"/>
      <c r="AB53" s="34"/>
      <c r="AC53" s="34" t="e">
        <f>VLOOKUP($E53,#REF!,3,0)*N53</f>
        <v>#REF!</v>
      </c>
      <c r="AD53" s="34"/>
      <c r="AE53" s="34"/>
      <c r="AF53" s="34"/>
      <c r="AG53" s="34" t="e">
        <f>VLOOKUP($E53,#REF!,3,0)*R53</f>
        <v>#REF!</v>
      </c>
      <c r="AH53" s="34"/>
      <c r="AI53" s="34"/>
      <c r="AJ53" s="34"/>
      <c r="AK53" s="34"/>
      <c r="AL53" s="34"/>
      <c r="AM53" s="34"/>
    </row>
    <row r="54" spans="2:39" s="3" customFormat="1" ht="24.95" customHeight="1" x14ac:dyDescent="0.3">
      <c r="B54" s="5" t="s">
        <v>37</v>
      </c>
      <c r="C54" s="5" t="s">
        <v>40</v>
      </c>
      <c r="D54" s="5" t="s">
        <v>23</v>
      </c>
      <c r="E54" s="5" t="s">
        <v>24</v>
      </c>
      <c r="F54" s="20" t="s">
        <v>25</v>
      </c>
      <c r="G54" s="21" t="e">
        <f t="shared" si="0"/>
        <v>#REF!</v>
      </c>
      <c r="H54" s="19" t="e">
        <f>#REF!</f>
        <v>#REF!</v>
      </c>
      <c r="I54" s="19">
        <f t="shared" si="1"/>
        <v>3332</v>
      </c>
      <c r="J54" s="19">
        <f t="shared" si="1"/>
        <v>5062</v>
      </c>
      <c r="K54" s="19" t="e">
        <f>#REF!+#REF!+#REF!</f>
        <v>#REF!</v>
      </c>
      <c r="L54" s="56" t="e">
        <f t="shared" si="4"/>
        <v>#REF!</v>
      </c>
      <c r="M54" s="57" t="e">
        <f t="shared" si="5"/>
        <v>#REF!</v>
      </c>
      <c r="N54" s="21">
        <f t="shared" si="2"/>
        <v>1878</v>
      </c>
      <c r="O54" s="19">
        <f t="shared" si="3"/>
        <v>685</v>
      </c>
      <c r="P54" s="19">
        <f t="shared" si="3"/>
        <v>639</v>
      </c>
      <c r="Q54" s="19">
        <f t="shared" si="3"/>
        <v>554</v>
      </c>
      <c r="R54" s="19" t="e">
        <f>#REF!+#REF!+#REF!</f>
        <v>#REF!</v>
      </c>
      <c r="S54" s="56" t="e">
        <f t="shared" si="6"/>
        <v>#REF!</v>
      </c>
      <c r="T54" s="57" t="e">
        <f t="shared" si="7"/>
        <v>#REF!</v>
      </c>
      <c r="V54" s="34" t="e">
        <f>VLOOKUP($E54,#REF!,3,0)*G54</f>
        <v>#REF!</v>
      </c>
      <c r="W54" s="34"/>
      <c r="X54" s="34"/>
      <c r="Y54" s="34"/>
      <c r="Z54" s="34" t="e">
        <f>VLOOKUP($E54,#REF!,3,0)*K54</f>
        <v>#REF!</v>
      </c>
      <c r="AA54" s="34"/>
      <c r="AB54" s="34"/>
      <c r="AC54" s="34" t="e">
        <f>VLOOKUP($E54,#REF!,3,0)*N54</f>
        <v>#REF!</v>
      </c>
      <c r="AD54" s="34"/>
      <c r="AE54" s="34"/>
      <c r="AF54" s="34"/>
      <c r="AG54" s="34" t="e">
        <f>VLOOKUP($E54,#REF!,3,0)*R54</f>
        <v>#REF!</v>
      </c>
      <c r="AH54" s="34"/>
      <c r="AI54" s="34"/>
      <c r="AJ54" s="34"/>
      <c r="AK54" s="34"/>
      <c r="AL54" s="34"/>
      <c r="AM54" s="34"/>
    </row>
    <row r="55" spans="2:39" s="3" customFormat="1" ht="24.75" customHeight="1" thickBot="1" x14ac:dyDescent="0.35">
      <c r="B55" s="5" t="s">
        <v>37</v>
      </c>
      <c r="C55" s="5" t="s">
        <v>40</v>
      </c>
      <c r="D55" s="5" t="s">
        <v>23</v>
      </c>
      <c r="E55" s="5" t="s">
        <v>26</v>
      </c>
      <c r="F55" s="20" t="s">
        <v>27</v>
      </c>
      <c r="G55" s="22" t="e">
        <f t="shared" si="0"/>
        <v>#REF!</v>
      </c>
      <c r="H55" s="23" t="e">
        <f>#REF!</f>
        <v>#REF!</v>
      </c>
      <c r="I55" s="23">
        <f t="shared" si="1"/>
        <v>30586</v>
      </c>
      <c r="J55" s="23">
        <f t="shared" si="1"/>
        <v>31536</v>
      </c>
      <c r="K55" s="23" t="e">
        <f>#REF!+#REF!+#REF!</f>
        <v>#REF!</v>
      </c>
      <c r="L55" s="58" t="e">
        <f t="shared" si="4"/>
        <v>#REF!</v>
      </c>
      <c r="M55" s="57" t="e">
        <f t="shared" si="5"/>
        <v>#REF!</v>
      </c>
      <c r="N55" s="22">
        <f t="shared" si="2"/>
        <v>89895</v>
      </c>
      <c r="O55" s="23">
        <f t="shared" si="3"/>
        <v>25820</v>
      </c>
      <c r="P55" s="23">
        <f t="shared" si="3"/>
        <v>38289</v>
      </c>
      <c r="Q55" s="23">
        <f t="shared" si="3"/>
        <v>25786</v>
      </c>
      <c r="R55" s="23" t="e">
        <f>#REF!+#REF!+#REF!</f>
        <v>#REF!</v>
      </c>
      <c r="S55" s="58" t="e">
        <f t="shared" si="6"/>
        <v>#REF!</v>
      </c>
      <c r="T55" s="57" t="e">
        <f t="shared" si="7"/>
        <v>#REF!</v>
      </c>
      <c r="V55" s="34" t="e">
        <f>VLOOKUP($E55,#REF!,3,0)*G55</f>
        <v>#REF!</v>
      </c>
      <c r="W55" s="34"/>
      <c r="X55" s="34"/>
      <c r="Y55" s="34"/>
      <c r="Z55" s="34" t="e">
        <f>VLOOKUP($E55,#REF!,3,0)*K55</f>
        <v>#REF!</v>
      </c>
      <c r="AA55" s="34"/>
      <c r="AB55" s="34"/>
      <c r="AC55" s="34" t="e">
        <f>VLOOKUP($E55,#REF!,3,0)*N55</f>
        <v>#REF!</v>
      </c>
      <c r="AD55" s="34"/>
      <c r="AE55" s="34"/>
      <c r="AF55" s="34"/>
      <c r="AG55" s="34" t="e">
        <f>VLOOKUP($E55,#REF!,3,0)*R55</f>
        <v>#REF!</v>
      </c>
      <c r="AH55" s="34"/>
      <c r="AI55" s="34"/>
      <c r="AJ55" s="34"/>
      <c r="AK55" s="34"/>
      <c r="AL55" s="34"/>
      <c r="AM55" s="34"/>
    </row>
    <row r="56" spans="2:39" ht="16.5" x14ac:dyDescent="0.25">
      <c r="V56" s="34" t="e">
        <f>SUM(V44:V55)</f>
        <v>#REF!</v>
      </c>
      <c r="W56" s="42"/>
      <c r="X56" s="42"/>
      <c r="Y56" s="42"/>
      <c r="Z56" s="60" t="e">
        <f>SUM(Z44:Z55)</f>
        <v>#REF!</v>
      </c>
      <c r="AA56" s="60"/>
      <c r="AB56" s="60"/>
      <c r="AC56" s="60" t="e">
        <f>SUM(AC44:AC55)</f>
        <v>#REF!</v>
      </c>
      <c r="AD56" s="60"/>
      <c r="AE56" s="60"/>
      <c r="AF56" s="60"/>
      <c r="AG56" s="60" t="e">
        <f>SUM(AG44:AG55)</f>
        <v>#REF!</v>
      </c>
    </row>
    <row r="57" spans="2:39" x14ac:dyDescent="0.25">
      <c r="V57" s="42"/>
      <c r="W57" s="42"/>
      <c r="X57" s="42"/>
      <c r="Y57" s="42"/>
      <c r="Z57" s="60" t="e">
        <f>(V56-Z56)/Z56%</f>
        <v>#REF!</v>
      </c>
      <c r="AA57" s="42"/>
      <c r="AB57" s="31"/>
      <c r="AC57" s="31"/>
      <c r="AD57" s="31"/>
      <c r="AE57" s="31"/>
      <c r="AF57" s="31"/>
      <c r="AG57" s="60" t="e">
        <f>(AC56-AG56)/AG56%</f>
        <v>#REF!</v>
      </c>
    </row>
    <row r="58" spans="2:39" x14ac:dyDescent="0.25">
      <c r="V58" s="42"/>
      <c r="W58" s="61"/>
      <c r="X58" s="42"/>
      <c r="Y58" s="42"/>
      <c r="Z58" s="42"/>
      <c r="AA58" s="42"/>
      <c r="AB58" s="31"/>
      <c r="AC58" s="31"/>
      <c r="AD58" s="31"/>
      <c r="AE58" s="31"/>
      <c r="AF58" s="31"/>
    </row>
    <row r="59" spans="2:39" x14ac:dyDescent="0.25">
      <c r="V59" s="42"/>
      <c r="W59" s="42"/>
      <c r="X59" s="42"/>
      <c r="Y59" s="42"/>
      <c r="Z59" s="42"/>
      <c r="AA59" s="42"/>
      <c r="AB59" s="31"/>
      <c r="AC59" s="31"/>
      <c r="AD59" s="31"/>
      <c r="AE59" s="31"/>
      <c r="AF59" s="31"/>
    </row>
    <row r="60" spans="2:39" x14ac:dyDescent="0.25"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2:39" x14ac:dyDescent="0.25">
      <c r="AB61" s="31"/>
      <c r="AC61" s="31"/>
      <c r="AD61" s="31"/>
      <c r="AE61" s="31"/>
      <c r="AF61" s="31"/>
    </row>
    <row r="62" spans="2:39" x14ac:dyDescent="0.25">
      <c r="AB62" s="31"/>
      <c r="AC62" s="31"/>
      <c r="AD62" s="31"/>
      <c r="AE62" s="31"/>
      <c r="AF62" s="31"/>
    </row>
  </sheetData>
  <mergeCells count="38">
    <mergeCell ref="F28:G28"/>
    <mergeCell ref="F30:T30"/>
    <mergeCell ref="B40:T40"/>
    <mergeCell ref="B42:F42"/>
    <mergeCell ref="G42:M42"/>
    <mergeCell ref="N42:T42"/>
    <mergeCell ref="F33:G33"/>
    <mergeCell ref="F34:G34"/>
    <mergeCell ref="F35:G35"/>
    <mergeCell ref="F36:G36"/>
    <mergeCell ref="F37:G37"/>
    <mergeCell ref="F23:G23"/>
    <mergeCell ref="F24:G24"/>
    <mergeCell ref="F25:G25"/>
    <mergeCell ref="F26:G26"/>
    <mergeCell ref="F27:G27"/>
    <mergeCell ref="V2:AO2"/>
    <mergeCell ref="AO4:AO5"/>
    <mergeCell ref="V4:Z4"/>
    <mergeCell ref="F31:G31"/>
    <mergeCell ref="F32:G32"/>
    <mergeCell ref="B2:T2"/>
    <mergeCell ref="F20:T20"/>
    <mergeCell ref="F21:G21"/>
    <mergeCell ref="C13:C14"/>
    <mergeCell ref="B4:F4"/>
    <mergeCell ref="G4:S4"/>
    <mergeCell ref="T4:T5"/>
    <mergeCell ref="B30:D30"/>
    <mergeCell ref="C17:C18"/>
    <mergeCell ref="C15:C16"/>
    <mergeCell ref="F22:G22"/>
    <mergeCell ref="V42:Z42"/>
    <mergeCell ref="AA4:AN4"/>
    <mergeCell ref="V13:V14"/>
    <mergeCell ref="V15:V16"/>
    <mergeCell ref="V17:V18"/>
    <mergeCell ref="V30:X30"/>
  </mergeCells>
  <phoneticPr fontId="2" type="noConversion"/>
  <conditionalFormatting sqref="T6:T1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{4BE00F02-511C-4615-93C8-591551300010}</x14:id>
        </ext>
      </extLst>
    </cfRule>
  </conditionalFormatting>
  <conditionalFormatting sqref="AB6:AO18">
    <cfRule type="cellIs" dxfId="3" priority="5" operator="greaterThan">
      <formula>0</formula>
    </cfRule>
  </conditionalFormatting>
  <conditionalFormatting sqref="AA7:AA18">
    <cfRule type="cellIs" dxfId="2" priority="4" operator="greaterThan">
      <formula>0</formula>
    </cfRule>
  </conditionalFormatting>
  <conditionalFormatting sqref="M44:M55">
    <cfRule type="containsText" dxfId="1" priority="3" operator="containsText" text="미달성">
      <formula>NOT(ISERROR(SEARCH("미달성",M44)))</formula>
    </cfRule>
  </conditionalFormatting>
  <conditionalFormatting sqref="T44:T55">
    <cfRule type="containsText" dxfId="0" priority="2" operator="containsText" text="미달성">
      <formula>NOT(ISERROR(SEARCH("미달성",T44)))</formula>
    </cfRule>
  </conditionalFormatting>
  <conditionalFormatting sqref="W44:AM55 V44:V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{601E858A-A6DC-4D62-A2E6-16DDDA7BDF8C}</x14:id>
        </ext>
      </extLst>
    </cfRule>
  </conditionalFormatting>
  <pageMargins left="0.75" right="0.75" top="1" bottom="1" header="0.5" footer="0.5"/>
  <pageSetup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00F02-511C-4615-93C8-5915513000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T6:T18</xm:sqref>
        </x14:conditionalFormatting>
        <x14:conditionalFormatting xmlns:xm="http://schemas.microsoft.com/office/excel/2006/main">
          <x14:cfRule type="dataBar" id="{601E858A-A6DC-4D62-A2E6-16DDDA7BDF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W44:AM55 V44:V56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2018 (배출량)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경일</dc:creator>
  <cp:lastModifiedBy>user</cp:lastModifiedBy>
  <cp:lastPrinted>2020-02-04T04:59:51Z</cp:lastPrinted>
  <dcterms:created xsi:type="dcterms:W3CDTF">2019-01-17T08:26:32Z</dcterms:created>
  <dcterms:modified xsi:type="dcterms:W3CDTF">2022-08-10T01:51:46Z</dcterms:modified>
</cp:coreProperties>
</file>